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54\CR 53\2017\"/>
    </mc:Choice>
  </mc:AlternateContent>
  <bookViews>
    <workbookView xWindow="240" yWindow="90" windowWidth="9135" windowHeight="313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AD26" i="4688" l="1"/>
  <c r="AO26" i="4688" s="1"/>
  <c r="M26" i="4688"/>
  <c r="Z26" i="4688" s="1"/>
  <c r="B26" i="4688"/>
  <c r="J26" i="4688" s="1"/>
  <c r="AK26" i="4688" l="1"/>
  <c r="G26" i="4688"/>
  <c r="U26" i="4688"/>
  <c r="D26" i="4688"/>
  <c r="P26" i="4688"/>
  <c r="AF26" i="4688"/>
  <c r="W21" i="4677" l="1"/>
  <c r="X21" i="4677"/>
  <c r="Y21" i="4677"/>
  <c r="V21" i="4677"/>
  <c r="W13" i="4677"/>
  <c r="X13" i="4677"/>
  <c r="Y13" i="4677"/>
  <c r="V13" i="4677"/>
  <c r="W14" i="4677"/>
  <c r="X14" i="4677"/>
  <c r="Y14" i="4677"/>
  <c r="V14" i="4677"/>
  <c r="W18" i="4684"/>
  <c r="X18" i="4684"/>
  <c r="Y18" i="4684"/>
  <c r="V18" i="4684"/>
  <c r="W19" i="4684"/>
  <c r="X19" i="4684"/>
  <c r="Y19" i="4684"/>
  <c r="V19" i="4684"/>
  <c r="W14" i="4684"/>
  <c r="X14" i="4684"/>
  <c r="Y14" i="4684"/>
  <c r="V14" i="4684"/>
  <c r="W20" i="4678"/>
  <c r="X20" i="4678"/>
  <c r="Y20" i="4678"/>
  <c r="V20" i="4678"/>
  <c r="W18" i="4678"/>
  <c r="X18" i="4678"/>
  <c r="Y18" i="4678"/>
  <c r="V18" i="4678"/>
  <c r="W15" i="4678"/>
  <c r="X15" i="4678"/>
  <c r="Y15" i="4678"/>
  <c r="V15" i="4678"/>
  <c r="Y21" i="4684"/>
  <c r="X21" i="4684"/>
  <c r="W21" i="4684"/>
  <c r="V21" i="4684"/>
  <c r="W21" i="4678"/>
  <c r="X21" i="4678"/>
  <c r="Y21" i="4678"/>
  <c r="V21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3" i="4689" l="1"/>
  <c r="U20" i="4688" s="1"/>
  <c r="J43" i="4689"/>
  <c r="AF30" i="4688" s="1"/>
  <c r="J14" i="4689"/>
  <c r="U15" i="4688" s="1"/>
  <c r="J40" i="4689"/>
  <c r="P30" i="4688" s="1"/>
  <c r="J37" i="4689"/>
  <c r="J26" i="4689"/>
  <c r="AK20" i="4688" s="1"/>
  <c r="J20" i="4689"/>
  <c r="G20" i="4688" s="1"/>
  <c r="T17" i="468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1" i="4688"/>
  <c r="AU19" i="4688"/>
  <c r="B31" i="4688"/>
  <c r="BE19" i="4688"/>
  <c r="M31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R34" i="4688"/>
  <c r="BG22" i="4688" s="1"/>
  <c r="S34" i="4688"/>
  <c r="BH22" i="4688" s="1"/>
  <c r="AK34" i="4688"/>
  <c r="BY22" i="4688" s="1"/>
  <c r="AL34" i="4688"/>
  <c r="BZ22" i="4688" s="1"/>
  <c r="AJ34" i="4688"/>
  <c r="BX22" i="4688" s="1"/>
  <c r="U23" i="4684"/>
  <c r="U23" i="4678"/>
  <c r="AO34" i="4688"/>
  <c r="CC22" i="4688" s="1"/>
  <c r="AI34" i="4688"/>
  <c r="BW22" i="4688" s="1"/>
  <c r="Z34" i="4688"/>
  <c r="BO22" i="4688" s="1"/>
  <c r="W34" i="4688"/>
  <c r="BL22" i="4688" s="1"/>
  <c r="V34" i="4688"/>
  <c r="BK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<sst xmlns="http://schemas.openxmlformats.org/spreadsheetml/2006/main" count="631" uniqueCount="156">
  <si>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</si>
  <si>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</si>
  <si>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</si>
  <si>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</si>
  <si>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</si>
  <si>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</si>
  <si>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</si>
  <si>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</si>
  <si>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</si>
  <si>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</si>
  <si>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</si>
  <si>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</si>
  <si>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</si>
  <si>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</si>
  <si>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</si>
  <si>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</si>
  <si>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</si>
  <si>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</si>
  <si>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</si>
  <si>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</si>
  <si>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</si>
  <si>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</si>
  <si>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</si>
  <si>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</si>
  <si>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</si>
  <si>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</si>
  <si>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</si>
  <si>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</si>
  <si>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</si>
  <si>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</si>
  <si>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</si>
  <si>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</si>
  <si>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</si>
  <si>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</si>
  <si>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</si>
  <si>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</si>
  <si>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</si>
  <si>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</si>
  <si>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</si>
  <si>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</si>
  <si>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</si>
  <si>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</si>
  <si>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</si>
  <si>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</si>
  <si>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</si>
  <si>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</si>
  <si>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</si>
  <si>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</si>
  <si>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</si>
  <si>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</si>
  <si>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</si>
  <si>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</si>
  <si>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</si>
  <si>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</si>
  <si>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</si>
  <si>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</si>
  <si>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</si>
  <si>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</si>
  <si>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</si>
  <si>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</si>
  <si>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</si>
  <si>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</si>
  <si>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</si>
  <si>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</si>
  <si>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</si>
  <si>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</si>
  <si>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</si>
  <si>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</si>
  <si>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</si>
  <si>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</si>
  <si>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</si>
  <si>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</si>
  <si>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</si>
  <si>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</si>
  <si>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</si>
  <si>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</si>
  <si>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</si>
  <si>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</si>
  <si>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</si>
  <si>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</si>
  <si>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</si>
  <si>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</si>
  <si>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</si>
  <si>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</si>
  <si>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</si>
  <si>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</si>
  <si>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</si>
  <si>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</si>
  <si>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</si>
  <si>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</si>
  <si>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</si>
  <si>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</si>
  <si>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</si>
  <si>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</si>
  <si>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</si>
  <si>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</si>
  <si>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</si>
  <si>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</si>
  <si>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</si>
  <si>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</si>
  <si>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</si>
  <si>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</si>
  <si>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</si>
  <si>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</si>
  <si>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</si>
  <si>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</si>
  <si>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</si>
  <si>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</si>
  <si>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</si>
  <si>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</si>
  <si>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</si>
  <si>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</si>
  <si>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</si>
  <si>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</si>
  <si>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</si>
  <si>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</si>
  <si>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</si>
  <si>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</si>
  <si>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</si>
  <si>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</si>
  <si>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</si>
  <si>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</si>
  <si>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</si>
  <si>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</si>
  <si>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</si>
  <si>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</si>
  <si>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</si>
  <si>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</si>
  <si>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</si>
  <si>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</si>
  <si>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</si>
  <si>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</si>
  <si>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</si>
  <si>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</si>
  <si>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</si>
  <si>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</si>
  <si>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</si>
  <si>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</si>
  <si>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</si>
  <si>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</si>
  <si>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</si>
  <si>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</si>
  <si>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</si>
  <si>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</si>
  <si>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</si>
  <si>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</si>
  <si>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</si>
  <si>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</si>
  <si>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</si>
  <si>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53</t>
  </si>
  <si>
    <t>JULIO VASQUEZ</t>
  </si>
  <si>
    <t xml:space="preserve">VOL MAX </t>
  </si>
  <si>
    <t xml:space="preserve">7:30 - 8:30 </t>
  </si>
  <si>
    <t>JHONNY NAVARRO</t>
  </si>
  <si>
    <t>GEOVANNIS GONZALEZ</t>
  </si>
  <si>
    <t>12:00  - 13:00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</si>
</sst>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230</c:v>
                </c:pt>
                <c:pt idx="1">
                  <c:v>247.5</c:v>
                </c:pt>
                <c:pt idx="2">
                  <c:v>233</c:v>
                </c:pt>
                <c:pt idx="3">
                  <c:v>233</c:v>
                </c:pt>
                <c:pt idx="4">
                  <c:v>222</c:v>
                </c:pt>
                <c:pt idx="5">
                  <c:v>231.5</c:v>
                </c:pt>
                <c:pt idx="6">
                  <c:v>253</c:v>
                </c:pt>
                <c:pt idx="7">
                  <c:v>222</c:v>
                </c:pt>
                <c:pt idx="8">
                  <c:v>204</c:v>
                </c:pt>
                <c:pt idx="9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58352"/>
        <c:axId val="161238904"/>
      </c:barChart>
      <c:catAx>
        <c:axId val="16075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3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3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5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781.5</c:v>
                </c:pt>
                <c:pt idx="1">
                  <c:v>847</c:v>
                </c:pt>
                <c:pt idx="2">
                  <c:v>751.5</c:v>
                </c:pt>
                <c:pt idx="3">
                  <c:v>762</c:v>
                </c:pt>
                <c:pt idx="4">
                  <c:v>680.5</c:v>
                </c:pt>
                <c:pt idx="5">
                  <c:v>671</c:v>
                </c:pt>
                <c:pt idx="6">
                  <c:v>687.5</c:v>
                </c:pt>
                <c:pt idx="7">
                  <c:v>665.5</c:v>
                </c:pt>
                <c:pt idx="8">
                  <c:v>642</c:v>
                </c:pt>
                <c:pt idx="9">
                  <c:v>658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65296"/>
        <c:axId val="160965688"/>
      </c:barChart>
      <c:catAx>
        <c:axId val="16096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6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596</c:v>
                </c:pt>
                <c:pt idx="1">
                  <c:v>623</c:v>
                </c:pt>
                <c:pt idx="2">
                  <c:v>592</c:v>
                </c:pt>
                <c:pt idx="3">
                  <c:v>671.5</c:v>
                </c:pt>
                <c:pt idx="4">
                  <c:v>665.5</c:v>
                </c:pt>
                <c:pt idx="5">
                  <c:v>605</c:v>
                </c:pt>
                <c:pt idx="6">
                  <c:v>631</c:v>
                </c:pt>
                <c:pt idx="7">
                  <c:v>628</c:v>
                </c:pt>
                <c:pt idx="8">
                  <c:v>624</c:v>
                </c:pt>
                <c:pt idx="9">
                  <c:v>600.5</c:v>
                </c:pt>
                <c:pt idx="10">
                  <c:v>567</c:v>
                </c:pt>
                <c:pt idx="11">
                  <c:v>552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66472"/>
        <c:axId val="160966864"/>
      </c:barChart>
      <c:catAx>
        <c:axId val="16096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6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628.5</c:v>
                </c:pt>
                <c:pt idx="1">
                  <c:v>675</c:v>
                </c:pt>
                <c:pt idx="2">
                  <c:v>638.5</c:v>
                </c:pt>
                <c:pt idx="3">
                  <c:v>680</c:v>
                </c:pt>
                <c:pt idx="4">
                  <c:v>705</c:v>
                </c:pt>
                <c:pt idx="5">
                  <c:v>675.5</c:v>
                </c:pt>
                <c:pt idx="6">
                  <c:v>656</c:v>
                </c:pt>
                <c:pt idx="7">
                  <c:v>644.5</c:v>
                </c:pt>
                <c:pt idx="8">
                  <c:v>640.5</c:v>
                </c:pt>
                <c:pt idx="9">
                  <c:v>652</c:v>
                </c:pt>
                <c:pt idx="10">
                  <c:v>659</c:v>
                </c:pt>
                <c:pt idx="11">
                  <c:v>677.5</c:v>
                </c:pt>
                <c:pt idx="12">
                  <c:v>726</c:v>
                </c:pt>
                <c:pt idx="13">
                  <c:v>694.5</c:v>
                </c:pt>
                <c:pt idx="14">
                  <c:v>708.5</c:v>
                </c:pt>
                <c:pt idx="15">
                  <c:v>685.5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06232"/>
        <c:axId val="163006624"/>
      </c:barChart>
      <c:catAx>
        <c:axId val="16300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0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0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0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943.5</c:v>
                </c:pt>
                <c:pt idx="4">
                  <c:v>935.5</c:v>
                </c:pt>
                <c:pt idx="5">
                  <c:v>919.5</c:v>
                </c:pt>
                <c:pt idx="6">
                  <c:v>939.5</c:v>
                </c:pt>
                <c:pt idx="7">
                  <c:v>928.5</c:v>
                </c:pt>
                <c:pt idx="8">
                  <c:v>910.5</c:v>
                </c:pt>
                <c:pt idx="9">
                  <c:v>872.5</c:v>
                </c:pt>
                <c:pt idx="13">
                  <c:v>795.5</c:v>
                </c:pt>
                <c:pt idx="14">
                  <c:v>776</c:v>
                </c:pt>
                <c:pt idx="15">
                  <c:v>766</c:v>
                </c:pt>
                <c:pt idx="16">
                  <c:v>798</c:v>
                </c:pt>
                <c:pt idx="17">
                  <c:v>806</c:v>
                </c:pt>
                <c:pt idx="18">
                  <c:v>830.5</c:v>
                </c:pt>
                <c:pt idx="19">
                  <c:v>824.5</c:v>
                </c:pt>
                <c:pt idx="20">
                  <c:v>833.5</c:v>
                </c:pt>
                <c:pt idx="21">
                  <c:v>845.5</c:v>
                </c:pt>
                <c:pt idx="22">
                  <c:v>880</c:v>
                </c:pt>
                <c:pt idx="23">
                  <c:v>906</c:v>
                </c:pt>
                <c:pt idx="24">
                  <c:v>921</c:v>
                </c:pt>
                <c:pt idx="25">
                  <c:v>916.5</c:v>
                </c:pt>
                <c:pt idx="29">
                  <c:v>670.5</c:v>
                </c:pt>
                <c:pt idx="30">
                  <c:v>741.5</c:v>
                </c:pt>
                <c:pt idx="31">
                  <c:v>729.5</c:v>
                </c:pt>
                <c:pt idx="32">
                  <c:v>740</c:v>
                </c:pt>
                <c:pt idx="33">
                  <c:v>696</c:v>
                </c:pt>
                <c:pt idx="34">
                  <c:v>648</c:v>
                </c:pt>
                <c:pt idx="35">
                  <c:v>684.5</c:v>
                </c:pt>
                <c:pt idx="36">
                  <c:v>711</c:v>
                </c:pt>
                <c:pt idx="37">
                  <c:v>712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995</c:v>
                </c:pt>
                <c:pt idx="4">
                  <c:v>955</c:v>
                </c:pt>
                <c:pt idx="5">
                  <c:v>893</c:v>
                </c:pt>
                <c:pt idx="6">
                  <c:v>853.5</c:v>
                </c:pt>
                <c:pt idx="7">
                  <c:v>807.5</c:v>
                </c:pt>
                <c:pt idx="8">
                  <c:v>796</c:v>
                </c:pt>
                <c:pt idx="9">
                  <c:v>797.5</c:v>
                </c:pt>
                <c:pt idx="13">
                  <c:v>871.5</c:v>
                </c:pt>
                <c:pt idx="14">
                  <c:v>901</c:v>
                </c:pt>
                <c:pt idx="15">
                  <c:v>886.5</c:v>
                </c:pt>
                <c:pt idx="16">
                  <c:v>854</c:v>
                </c:pt>
                <c:pt idx="17">
                  <c:v>804.5</c:v>
                </c:pt>
                <c:pt idx="18">
                  <c:v>747.5</c:v>
                </c:pt>
                <c:pt idx="19">
                  <c:v>730.5</c:v>
                </c:pt>
                <c:pt idx="20">
                  <c:v>757</c:v>
                </c:pt>
                <c:pt idx="21">
                  <c:v>795</c:v>
                </c:pt>
                <c:pt idx="22">
                  <c:v>841</c:v>
                </c:pt>
                <c:pt idx="23">
                  <c:v>870.5</c:v>
                </c:pt>
                <c:pt idx="24">
                  <c:v>882</c:v>
                </c:pt>
                <c:pt idx="25">
                  <c:v>893</c:v>
                </c:pt>
                <c:pt idx="29">
                  <c:v>766</c:v>
                </c:pt>
                <c:pt idx="30">
                  <c:v>776.5</c:v>
                </c:pt>
                <c:pt idx="31">
                  <c:v>827</c:v>
                </c:pt>
                <c:pt idx="32">
                  <c:v>867</c:v>
                </c:pt>
                <c:pt idx="33">
                  <c:v>867.5</c:v>
                </c:pt>
                <c:pt idx="34">
                  <c:v>882</c:v>
                </c:pt>
                <c:pt idx="35">
                  <c:v>811</c:v>
                </c:pt>
                <c:pt idx="36">
                  <c:v>754</c:v>
                </c:pt>
                <c:pt idx="37">
                  <c:v>688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1203.5</c:v>
                </c:pt>
                <c:pt idx="4">
                  <c:v>1150.5</c:v>
                </c:pt>
                <c:pt idx="5">
                  <c:v>1052.5</c:v>
                </c:pt>
                <c:pt idx="6">
                  <c:v>1008</c:v>
                </c:pt>
                <c:pt idx="7">
                  <c:v>968.5</c:v>
                </c:pt>
                <c:pt idx="8">
                  <c:v>959.5</c:v>
                </c:pt>
                <c:pt idx="9">
                  <c:v>983</c:v>
                </c:pt>
                <c:pt idx="13">
                  <c:v>955</c:v>
                </c:pt>
                <c:pt idx="14">
                  <c:v>1021.5</c:v>
                </c:pt>
                <c:pt idx="15">
                  <c:v>1046.5</c:v>
                </c:pt>
                <c:pt idx="16">
                  <c:v>1064.5</c:v>
                </c:pt>
                <c:pt idx="17">
                  <c:v>1070.5</c:v>
                </c:pt>
                <c:pt idx="18">
                  <c:v>1038.5</c:v>
                </c:pt>
                <c:pt idx="19">
                  <c:v>1038</c:v>
                </c:pt>
                <c:pt idx="20">
                  <c:v>1005.5</c:v>
                </c:pt>
                <c:pt idx="21">
                  <c:v>988.5</c:v>
                </c:pt>
                <c:pt idx="22">
                  <c:v>993.5</c:v>
                </c:pt>
                <c:pt idx="23">
                  <c:v>980.5</c:v>
                </c:pt>
                <c:pt idx="24">
                  <c:v>1003.5</c:v>
                </c:pt>
                <c:pt idx="25">
                  <c:v>1005</c:v>
                </c:pt>
                <c:pt idx="29">
                  <c:v>1046</c:v>
                </c:pt>
                <c:pt idx="30">
                  <c:v>1034</c:v>
                </c:pt>
                <c:pt idx="31">
                  <c:v>977.5</c:v>
                </c:pt>
                <c:pt idx="32">
                  <c:v>966</c:v>
                </c:pt>
                <c:pt idx="33">
                  <c:v>966</c:v>
                </c:pt>
                <c:pt idx="34">
                  <c:v>958</c:v>
                </c:pt>
                <c:pt idx="35">
                  <c:v>988</c:v>
                </c:pt>
                <c:pt idx="36">
                  <c:v>954.5</c:v>
                </c:pt>
                <c:pt idx="37">
                  <c:v>943.5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3142</c:v>
                </c:pt>
                <c:pt idx="4">
                  <c:v>3041</c:v>
                </c:pt>
                <c:pt idx="5">
                  <c:v>2865</c:v>
                </c:pt>
                <c:pt idx="6">
                  <c:v>2801</c:v>
                </c:pt>
                <c:pt idx="7">
                  <c:v>2704.5</c:v>
                </c:pt>
                <c:pt idx="8">
                  <c:v>2666</c:v>
                </c:pt>
                <c:pt idx="9">
                  <c:v>2653</c:v>
                </c:pt>
                <c:pt idx="13">
                  <c:v>2622</c:v>
                </c:pt>
                <c:pt idx="14">
                  <c:v>2698.5</c:v>
                </c:pt>
                <c:pt idx="15">
                  <c:v>2699</c:v>
                </c:pt>
                <c:pt idx="16">
                  <c:v>2716.5</c:v>
                </c:pt>
                <c:pt idx="17">
                  <c:v>2681</c:v>
                </c:pt>
                <c:pt idx="18">
                  <c:v>2616.5</c:v>
                </c:pt>
                <c:pt idx="19">
                  <c:v>2593</c:v>
                </c:pt>
                <c:pt idx="20">
                  <c:v>2596</c:v>
                </c:pt>
                <c:pt idx="21">
                  <c:v>2629</c:v>
                </c:pt>
                <c:pt idx="22">
                  <c:v>2714.5</c:v>
                </c:pt>
                <c:pt idx="23">
                  <c:v>2757</c:v>
                </c:pt>
                <c:pt idx="24">
                  <c:v>2806.5</c:v>
                </c:pt>
                <c:pt idx="25">
                  <c:v>2814.5</c:v>
                </c:pt>
                <c:pt idx="29">
                  <c:v>2482.5</c:v>
                </c:pt>
                <c:pt idx="30">
                  <c:v>2552</c:v>
                </c:pt>
                <c:pt idx="31">
                  <c:v>2534</c:v>
                </c:pt>
                <c:pt idx="32">
                  <c:v>2573</c:v>
                </c:pt>
                <c:pt idx="33">
                  <c:v>2529.5</c:v>
                </c:pt>
                <c:pt idx="34">
                  <c:v>2488</c:v>
                </c:pt>
                <c:pt idx="35">
                  <c:v>2483.5</c:v>
                </c:pt>
                <c:pt idx="36">
                  <c:v>2419.5</c:v>
                </c:pt>
                <c:pt idx="37">
                  <c:v>2343.5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007800"/>
        <c:axId val="163008192"/>
      </c:lineChart>
      <c:catAx>
        <c:axId val="163007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0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08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0078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201.5</c:v>
                </c:pt>
                <c:pt idx="1">
                  <c:v>210.5</c:v>
                </c:pt>
                <c:pt idx="2">
                  <c:v>180.5</c:v>
                </c:pt>
                <c:pt idx="3">
                  <c:v>203</c:v>
                </c:pt>
                <c:pt idx="4">
                  <c:v>182</c:v>
                </c:pt>
                <c:pt idx="5">
                  <c:v>200.5</c:v>
                </c:pt>
                <c:pt idx="6">
                  <c:v>212.5</c:v>
                </c:pt>
                <c:pt idx="7">
                  <c:v>211</c:v>
                </c:pt>
                <c:pt idx="8">
                  <c:v>206.5</c:v>
                </c:pt>
                <c:pt idx="9">
                  <c:v>194.5</c:v>
                </c:pt>
                <c:pt idx="10">
                  <c:v>221.5</c:v>
                </c:pt>
                <c:pt idx="11">
                  <c:v>223</c:v>
                </c:pt>
                <c:pt idx="12">
                  <c:v>241</c:v>
                </c:pt>
                <c:pt idx="13">
                  <c:v>220.5</c:v>
                </c:pt>
                <c:pt idx="14">
                  <c:v>236.5</c:v>
                </c:pt>
                <c:pt idx="15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25344"/>
        <c:axId val="161725728"/>
      </c:barChart>
      <c:catAx>
        <c:axId val="16172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2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147</c:v>
                </c:pt>
                <c:pt idx="1">
                  <c:v>160.5</c:v>
                </c:pt>
                <c:pt idx="2">
                  <c:v>144</c:v>
                </c:pt>
                <c:pt idx="3">
                  <c:v>219</c:v>
                </c:pt>
                <c:pt idx="4">
                  <c:v>218</c:v>
                </c:pt>
                <c:pt idx="5">
                  <c:v>148.5</c:v>
                </c:pt>
                <c:pt idx="6">
                  <c:v>154.5</c:v>
                </c:pt>
                <c:pt idx="7">
                  <c:v>175</c:v>
                </c:pt>
                <c:pt idx="8">
                  <c:v>170</c:v>
                </c:pt>
                <c:pt idx="9">
                  <c:v>185</c:v>
                </c:pt>
                <c:pt idx="10">
                  <c:v>181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07216"/>
        <c:axId val="161329368"/>
      </c:barChart>
      <c:catAx>
        <c:axId val="16130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29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32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0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245.5</c:v>
                </c:pt>
                <c:pt idx="1">
                  <c:v>268.5</c:v>
                </c:pt>
                <c:pt idx="2">
                  <c:v>232</c:v>
                </c:pt>
                <c:pt idx="3">
                  <c:v>249</c:v>
                </c:pt>
                <c:pt idx="4">
                  <c:v>205.5</c:v>
                </c:pt>
                <c:pt idx="5">
                  <c:v>206.5</c:v>
                </c:pt>
                <c:pt idx="6">
                  <c:v>192.5</c:v>
                </c:pt>
                <c:pt idx="7">
                  <c:v>203</c:v>
                </c:pt>
                <c:pt idx="8">
                  <c:v>194</c:v>
                </c:pt>
                <c:pt idx="9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125360"/>
        <c:axId val="103125752"/>
      </c:barChart>
      <c:catAx>
        <c:axId val="10312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125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25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12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175</c:v>
                </c:pt>
                <c:pt idx="1">
                  <c:v>187.5</c:v>
                </c:pt>
                <c:pt idx="2">
                  <c:v>186</c:v>
                </c:pt>
                <c:pt idx="3">
                  <c:v>217.5</c:v>
                </c:pt>
                <c:pt idx="4">
                  <c:v>185.5</c:v>
                </c:pt>
                <c:pt idx="5">
                  <c:v>238</c:v>
                </c:pt>
                <c:pt idx="6">
                  <c:v>226</c:v>
                </c:pt>
                <c:pt idx="7">
                  <c:v>218</c:v>
                </c:pt>
                <c:pt idx="8">
                  <c:v>200</c:v>
                </c:pt>
                <c:pt idx="9">
                  <c:v>167</c:v>
                </c:pt>
                <c:pt idx="10">
                  <c:v>169</c:v>
                </c:pt>
                <c:pt idx="11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31336"/>
        <c:axId val="161631728"/>
      </c:barChart>
      <c:catAx>
        <c:axId val="16163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3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3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31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207.5</c:v>
                </c:pt>
                <c:pt idx="1">
                  <c:v>220.5</c:v>
                </c:pt>
                <c:pt idx="2">
                  <c:v>216.5</c:v>
                </c:pt>
                <c:pt idx="3">
                  <c:v>227</c:v>
                </c:pt>
                <c:pt idx="4">
                  <c:v>237</c:v>
                </c:pt>
                <c:pt idx="5">
                  <c:v>206</c:v>
                </c:pt>
                <c:pt idx="6">
                  <c:v>184</c:v>
                </c:pt>
                <c:pt idx="7">
                  <c:v>177.5</c:v>
                </c:pt>
                <c:pt idx="8">
                  <c:v>180</c:v>
                </c:pt>
                <c:pt idx="9">
                  <c:v>189</c:v>
                </c:pt>
                <c:pt idx="10">
                  <c:v>210.5</c:v>
                </c:pt>
                <c:pt idx="11">
                  <c:v>215.5</c:v>
                </c:pt>
                <c:pt idx="12">
                  <c:v>226</c:v>
                </c:pt>
                <c:pt idx="13">
                  <c:v>218.5</c:v>
                </c:pt>
                <c:pt idx="14">
                  <c:v>222</c:v>
                </c:pt>
                <c:pt idx="15">
                  <c:v>226.5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32904"/>
        <c:axId val="161633296"/>
      </c:barChart>
      <c:catAx>
        <c:axId val="16163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3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3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3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306</c:v>
                </c:pt>
                <c:pt idx="1">
                  <c:v>331</c:v>
                </c:pt>
                <c:pt idx="2">
                  <c:v>286.5</c:v>
                </c:pt>
                <c:pt idx="3">
                  <c:v>280</c:v>
                </c:pt>
                <c:pt idx="4">
                  <c:v>253</c:v>
                </c:pt>
                <c:pt idx="5">
                  <c:v>233</c:v>
                </c:pt>
                <c:pt idx="6">
                  <c:v>242</c:v>
                </c:pt>
                <c:pt idx="7">
                  <c:v>240.5</c:v>
                </c:pt>
                <c:pt idx="8">
                  <c:v>244</c:v>
                </c:pt>
                <c:pt idx="9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32512"/>
        <c:axId val="161630944"/>
      </c:barChart>
      <c:catAx>
        <c:axId val="16163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3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3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274</c:v>
                </c:pt>
                <c:pt idx="1">
                  <c:v>275</c:v>
                </c:pt>
                <c:pt idx="2">
                  <c:v>262</c:v>
                </c:pt>
                <c:pt idx="3">
                  <c:v>235</c:v>
                </c:pt>
                <c:pt idx="4">
                  <c:v>262</c:v>
                </c:pt>
                <c:pt idx="5">
                  <c:v>218.5</c:v>
                </c:pt>
                <c:pt idx="6">
                  <c:v>250.5</c:v>
                </c:pt>
                <c:pt idx="7">
                  <c:v>235</c:v>
                </c:pt>
                <c:pt idx="8">
                  <c:v>254</c:v>
                </c:pt>
                <c:pt idx="9">
                  <c:v>248.5</c:v>
                </c:pt>
                <c:pt idx="10">
                  <c:v>217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30160"/>
        <c:axId val="103126536"/>
      </c:barChart>
      <c:catAx>
        <c:axId val="16163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126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26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3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219.5</c:v>
                </c:pt>
                <c:pt idx="1">
                  <c:v>244</c:v>
                </c:pt>
                <c:pt idx="2">
                  <c:v>241.5</c:v>
                </c:pt>
                <c:pt idx="3">
                  <c:v>250</c:v>
                </c:pt>
                <c:pt idx="4">
                  <c:v>286</c:v>
                </c:pt>
                <c:pt idx="5">
                  <c:v>269</c:v>
                </c:pt>
                <c:pt idx="6">
                  <c:v>259.5</c:v>
                </c:pt>
                <c:pt idx="7">
                  <c:v>256</c:v>
                </c:pt>
                <c:pt idx="8">
                  <c:v>254</c:v>
                </c:pt>
                <c:pt idx="9">
                  <c:v>268.5</c:v>
                </c:pt>
                <c:pt idx="10">
                  <c:v>227</c:v>
                </c:pt>
                <c:pt idx="11">
                  <c:v>239</c:v>
                </c:pt>
                <c:pt idx="12">
                  <c:v>259</c:v>
                </c:pt>
                <c:pt idx="13">
                  <c:v>255.5</c:v>
                </c:pt>
                <c:pt idx="14">
                  <c:v>250</c:v>
                </c:pt>
                <c:pt idx="15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64120"/>
        <c:axId val="160964512"/>
      </c:barChart>
      <c:catAx>
        <c:axId val="16096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6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9864" y="95250"/>
          <a:ext cx="227113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8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149</v>
      </c>
      <c r="E5" s="144"/>
      <c r="F5" s="144"/>
      <c r="G5" s="144"/>
      <c r="H5" s="144"/>
      <c r="I5" s="134" t="s">
        <v>53</v>
      </c>
      <c r="J5" s="134"/>
      <c r="K5" s="134"/>
      <c r="L5" s="145">
        <v>7254</v>
      </c>
      <c r="M5" s="145"/>
      <c r="N5" s="145"/>
      <c r="O5" s="12"/>
      <c r="P5" s="134" t="s">
        <v>57</v>
      </c>
      <c r="Q5" s="134"/>
      <c r="R5" s="134"/>
      <c r="S5" s="143" t="s">
        <v>63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43033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39</v>
      </c>
      <c r="C10" s="46">
        <v>169</v>
      </c>
      <c r="D10" s="46">
        <v>17</v>
      </c>
      <c r="E10" s="46">
        <v>3</v>
      </c>
      <c r="F10" s="6">
        <f t="shared" ref="F10:F22" si="0">B10*0.5+C10*1+D10*2+E10*2.5</f>
        <v>230</v>
      </c>
      <c r="G10" s="2"/>
      <c r="H10" s="19" t="s">
        <v>4</v>
      </c>
      <c r="I10" s="46">
        <v>28</v>
      </c>
      <c r="J10" s="46">
        <v>142</v>
      </c>
      <c r="K10" s="46">
        <v>21</v>
      </c>
      <c r="L10" s="46">
        <v>2</v>
      </c>
      <c r="M10" s="6">
        <f t="shared" ref="M10:M22" si="1">I10*0.5+J10*1+K10*2+L10*2.5</f>
        <v>203</v>
      </c>
      <c r="N10" s="9">
        <f>F20+F21+F22+M10</f>
        <v>795.5</v>
      </c>
      <c r="O10" s="19" t="s">
        <v>43</v>
      </c>
      <c r="P10" s="46">
        <v>25</v>
      </c>
      <c r="Q10" s="46">
        <v>106</v>
      </c>
      <c r="R10" s="46">
        <v>13</v>
      </c>
      <c r="S10" s="46">
        <v>1</v>
      </c>
      <c r="T10" s="6">
        <f t="shared" ref="T10:T21" si="2">P10*0.5+Q10*1+R10*2+S10*2.5</f>
        <v>147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190</v>
      </c>
      <c r="D11" s="46">
        <v>16</v>
      </c>
      <c r="E11" s="46">
        <v>2</v>
      </c>
      <c r="F11" s="6">
        <f t="shared" si="0"/>
        <v>247.5</v>
      </c>
      <c r="G11" s="2"/>
      <c r="H11" s="19" t="s">
        <v>5</v>
      </c>
      <c r="I11" s="46">
        <v>19</v>
      </c>
      <c r="J11" s="46">
        <v>138</v>
      </c>
      <c r="K11" s="46">
        <v>16</v>
      </c>
      <c r="L11" s="46">
        <v>1</v>
      </c>
      <c r="M11" s="6">
        <f t="shared" si="1"/>
        <v>182</v>
      </c>
      <c r="N11" s="9">
        <f>F21+F22+M10+M11</f>
        <v>776</v>
      </c>
      <c r="O11" s="19" t="s">
        <v>44</v>
      </c>
      <c r="P11" s="46">
        <v>31</v>
      </c>
      <c r="Q11" s="46">
        <v>110</v>
      </c>
      <c r="R11" s="46">
        <v>15</v>
      </c>
      <c r="S11" s="46">
        <v>2</v>
      </c>
      <c r="T11" s="6">
        <f t="shared" si="2"/>
        <v>160.5</v>
      </c>
      <c r="U11" s="2"/>
      <c r="AB11" s="1"/>
    </row>
    <row r="12" spans="1:28" ht="24" customHeight="1" x14ac:dyDescent="0.2">
      <c r="A12" s="18" t="s">
        <v>17</v>
      </c>
      <c r="B12" s="46">
        <v>39</v>
      </c>
      <c r="C12" s="46">
        <v>185</v>
      </c>
      <c r="D12" s="46">
        <v>13</v>
      </c>
      <c r="E12" s="46">
        <v>1</v>
      </c>
      <c r="F12" s="6">
        <f t="shared" si="0"/>
        <v>233</v>
      </c>
      <c r="G12" s="2"/>
      <c r="H12" s="19" t="s">
        <v>6</v>
      </c>
      <c r="I12" s="46">
        <v>21</v>
      </c>
      <c r="J12" s="46">
        <v>149</v>
      </c>
      <c r="K12" s="46">
        <v>18</v>
      </c>
      <c r="L12" s="46">
        <v>2</v>
      </c>
      <c r="M12" s="6">
        <f t="shared" si="1"/>
        <v>200.5</v>
      </c>
      <c r="N12" s="2">
        <f>F22+M10+M11+M12</f>
        <v>766</v>
      </c>
      <c r="O12" s="19" t="s">
        <v>32</v>
      </c>
      <c r="P12" s="46">
        <v>23</v>
      </c>
      <c r="Q12" s="46">
        <v>102</v>
      </c>
      <c r="R12" s="46">
        <v>14</v>
      </c>
      <c r="S12" s="46">
        <v>1</v>
      </c>
      <c r="T12" s="6">
        <f t="shared" si="2"/>
        <v>144</v>
      </c>
      <c r="U12" s="2"/>
      <c r="AB12" s="1"/>
    </row>
    <row r="13" spans="1:28" ht="24" customHeight="1" x14ac:dyDescent="0.2">
      <c r="A13" s="18" t="s">
        <v>19</v>
      </c>
      <c r="B13" s="46">
        <v>21</v>
      </c>
      <c r="C13" s="46">
        <v>171</v>
      </c>
      <c r="D13" s="46">
        <v>22</v>
      </c>
      <c r="E13" s="46">
        <v>3</v>
      </c>
      <c r="F13" s="6">
        <f t="shared" si="0"/>
        <v>233</v>
      </c>
      <c r="G13" s="2">
        <f t="shared" ref="G13:G19" si="3">F10+F11+F12+F13</f>
        <v>943.5</v>
      </c>
      <c r="H13" s="19" t="s">
        <v>7</v>
      </c>
      <c r="I13" s="46">
        <v>19</v>
      </c>
      <c r="J13" s="46">
        <v>160</v>
      </c>
      <c r="K13" s="46">
        <v>19</v>
      </c>
      <c r="L13" s="46">
        <v>2</v>
      </c>
      <c r="M13" s="6">
        <f t="shared" si="1"/>
        <v>212.5</v>
      </c>
      <c r="N13" s="2">
        <f t="shared" ref="N13:N18" si="4">M10+M11+M12+M13</f>
        <v>798</v>
      </c>
      <c r="O13" s="19" t="s">
        <v>33</v>
      </c>
      <c r="P13" s="46">
        <v>40</v>
      </c>
      <c r="Q13" s="46">
        <v>165</v>
      </c>
      <c r="R13" s="46">
        <v>17</v>
      </c>
      <c r="S13" s="46">
        <v>0</v>
      </c>
      <c r="T13" s="6">
        <f t="shared" si="2"/>
        <v>219</v>
      </c>
      <c r="U13" s="2">
        <f t="shared" ref="U13:U21" si="5">T10+T11+T12+T13</f>
        <v>670.5</v>
      </c>
      <c r="AB13" s="51">
        <v>241</v>
      </c>
    </row>
    <row r="14" spans="1:28" ht="24" customHeight="1" x14ac:dyDescent="0.2">
      <c r="A14" s="18" t="s">
        <v>21</v>
      </c>
      <c r="B14" s="46">
        <v>29</v>
      </c>
      <c r="C14" s="46">
        <v>157</v>
      </c>
      <c r="D14" s="46">
        <v>24</v>
      </c>
      <c r="E14" s="46">
        <v>1</v>
      </c>
      <c r="F14" s="6">
        <f t="shared" si="0"/>
        <v>222</v>
      </c>
      <c r="G14" s="2">
        <f t="shared" si="3"/>
        <v>935.5</v>
      </c>
      <c r="H14" s="19" t="s">
        <v>9</v>
      </c>
      <c r="I14" s="46">
        <v>17</v>
      </c>
      <c r="J14" s="46">
        <v>156</v>
      </c>
      <c r="K14" s="46">
        <v>22</v>
      </c>
      <c r="L14" s="46">
        <v>1</v>
      </c>
      <c r="M14" s="6">
        <f t="shared" si="1"/>
        <v>211</v>
      </c>
      <c r="N14" s="2">
        <f t="shared" si="4"/>
        <v>806</v>
      </c>
      <c r="O14" s="19" t="s">
        <v>29</v>
      </c>
      <c r="P14" s="45">
        <v>29</v>
      </c>
      <c r="Q14" s="45">
        <v>171</v>
      </c>
      <c r="R14" s="45">
        <v>15</v>
      </c>
      <c r="S14" s="45">
        <v>1</v>
      </c>
      <c r="T14" s="6">
        <f t="shared" si="2"/>
        <v>218</v>
      </c>
      <c r="U14" s="2">
        <f t="shared" si="5"/>
        <v>741.5</v>
      </c>
      <c r="AB14" s="51">
        <v>250</v>
      </c>
    </row>
    <row r="15" spans="1:28" ht="24" customHeight="1" x14ac:dyDescent="0.2">
      <c r="A15" s="18" t="s">
        <v>23</v>
      </c>
      <c r="B15" s="46">
        <v>26</v>
      </c>
      <c r="C15" s="46">
        <v>165</v>
      </c>
      <c r="D15" s="46">
        <v>23</v>
      </c>
      <c r="E15" s="46">
        <v>3</v>
      </c>
      <c r="F15" s="6">
        <f t="shared" si="0"/>
        <v>231.5</v>
      </c>
      <c r="G15" s="2">
        <f t="shared" si="3"/>
        <v>919.5</v>
      </c>
      <c r="H15" s="19" t="s">
        <v>12</v>
      </c>
      <c r="I15" s="46">
        <v>15</v>
      </c>
      <c r="J15" s="46">
        <v>158</v>
      </c>
      <c r="K15" s="46">
        <v>18</v>
      </c>
      <c r="L15" s="46">
        <v>2</v>
      </c>
      <c r="M15" s="6">
        <f t="shared" si="1"/>
        <v>206.5</v>
      </c>
      <c r="N15" s="2">
        <f t="shared" si="4"/>
        <v>830.5</v>
      </c>
      <c r="O15" s="18" t="s">
        <v>30</v>
      </c>
      <c r="P15" s="46">
        <v>25</v>
      </c>
      <c r="Q15" s="46">
        <v>99</v>
      </c>
      <c r="R15" s="45">
        <v>16</v>
      </c>
      <c r="S15" s="46">
        <v>2</v>
      </c>
      <c r="T15" s="6">
        <f t="shared" si="2"/>
        <v>148.5</v>
      </c>
      <c r="U15" s="2">
        <f t="shared" si="5"/>
        <v>729.5</v>
      </c>
      <c r="V15">
        <f>B15+B14+B13+B12</f>
        <v>115</v>
      </c>
      <c r="W15">
        <f t="shared" ref="W15:Y15" si="6">C15+C14+C13+C12</f>
        <v>678</v>
      </c>
      <c r="X15">
        <f t="shared" si="6"/>
        <v>82</v>
      </c>
      <c r="Y15">
        <f t="shared" si="6"/>
        <v>8</v>
      </c>
      <c r="AB15" s="51">
        <v>262</v>
      </c>
    </row>
    <row r="16" spans="1:28" ht="24" customHeight="1" x14ac:dyDescent="0.2">
      <c r="A16" s="18" t="s">
        <v>39</v>
      </c>
      <c r="B16" s="46">
        <v>33</v>
      </c>
      <c r="C16" s="46">
        <v>190</v>
      </c>
      <c r="D16" s="46">
        <v>22</v>
      </c>
      <c r="E16" s="46">
        <v>1</v>
      </c>
      <c r="F16" s="6">
        <f t="shared" si="0"/>
        <v>253</v>
      </c>
      <c r="G16" s="2">
        <f t="shared" si="3"/>
        <v>939.5</v>
      </c>
      <c r="H16" s="19" t="s">
        <v>15</v>
      </c>
      <c r="I16" s="46">
        <v>17</v>
      </c>
      <c r="J16" s="46">
        <v>147</v>
      </c>
      <c r="K16" s="46">
        <v>17</v>
      </c>
      <c r="L16" s="46">
        <v>2</v>
      </c>
      <c r="M16" s="6">
        <f t="shared" si="1"/>
        <v>194.5</v>
      </c>
      <c r="N16" s="2">
        <f t="shared" si="4"/>
        <v>824.5</v>
      </c>
      <c r="O16" s="19" t="s">
        <v>8</v>
      </c>
      <c r="P16" s="46">
        <v>21</v>
      </c>
      <c r="Q16" s="46">
        <v>111</v>
      </c>
      <c r="R16" s="46">
        <v>14</v>
      </c>
      <c r="S16" s="46">
        <v>2</v>
      </c>
      <c r="T16" s="6">
        <f t="shared" si="2"/>
        <v>154.5</v>
      </c>
      <c r="U16" s="2">
        <f t="shared" si="5"/>
        <v>740</v>
      </c>
      <c r="AB16" s="51">
        <v>270.5</v>
      </c>
    </row>
    <row r="17" spans="1:28" ht="24" customHeight="1" x14ac:dyDescent="0.2">
      <c r="A17" s="18" t="s">
        <v>40</v>
      </c>
      <c r="B17" s="46">
        <v>38</v>
      </c>
      <c r="C17" s="46">
        <v>159</v>
      </c>
      <c r="D17" s="46">
        <v>17</v>
      </c>
      <c r="E17" s="46">
        <v>4</v>
      </c>
      <c r="F17" s="6">
        <f t="shared" si="0"/>
        <v>222</v>
      </c>
      <c r="G17" s="2">
        <f t="shared" si="3"/>
        <v>928.5</v>
      </c>
      <c r="H17" s="19" t="s">
        <v>18</v>
      </c>
      <c r="I17" s="46">
        <v>20</v>
      </c>
      <c r="J17" s="46">
        <v>169</v>
      </c>
      <c r="K17" s="46">
        <v>20</v>
      </c>
      <c r="L17" s="46">
        <v>1</v>
      </c>
      <c r="M17" s="6">
        <f t="shared" si="1"/>
        <v>221.5</v>
      </c>
      <c r="N17" s="2">
        <f t="shared" si="4"/>
        <v>833.5</v>
      </c>
      <c r="O17" s="19" t="s">
        <v>10</v>
      </c>
      <c r="P17" s="46">
        <v>18</v>
      </c>
      <c r="Q17" s="46">
        <v>125</v>
      </c>
      <c r="R17" s="46">
        <v>18</v>
      </c>
      <c r="S17" s="46">
        <v>2</v>
      </c>
      <c r="T17" s="6">
        <f t="shared" si="2"/>
        <v>175</v>
      </c>
      <c r="U17" s="2">
        <f t="shared" si="5"/>
        <v>696</v>
      </c>
      <c r="AB17" s="51">
        <v>289.5</v>
      </c>
    </row>
    <row r="18" spans="1:28" ht="24" customHeight="1" x14ac:dyDescent="0.2">
      <c r="A18" s="18" t="s">
        <v>41</v>
      </c>
      <c r="B18" s="46">
        <v>40</v>
      </c>
      <c r="C18" s="46">
        <v>143</v>
      </c>
      <c r="D18" s="46">
        <v>18</v>
      </c>
      <c r="E18" s="46">
        <v>2</v>
      </c>
      <c r="F18" s="6">
        <f t="shared" si="0"/>
        <v>204</v>
      </c>
      <c r="G18" s="2">
        <f t="shared" si="3"/>
        <v>910.5</v>
      </c>
      <c r="H18" s="19" t="s">
        <v>20</v>
      </c>
      <c r="I18" s="46">
        <v>27</v>
      </c>
      <c r="J18" s="46">
        <v>166</v>
      </c>
      <c r="K18" s="46">
        <v>18</v>
      </c>
      <c r="L18" s="46">
        <v>3</v>
      </c>
      <c r="M18" s="6">
        <f t="shared" si="1"/>
        <v>223</v>
      </c>
      <c r="N18" s="2">
        <f t="shared" si="4"/>
        <v>845.5</v>
      </c>
      <c r="O18" s="19" t="s">
        <v>13</v>
      </c>
      <c r="P18" s="46">
        <v>11</v>
      </c>
      <c r="Q18" s="46">
        <v>96</v>
      </c>
      <c r="R18" s="46">
        <v>33</v>
      </c>
      <c r="S18" s="46">
        <v>1</v>
      </c>
      <c r="T18" s="6">
        <f t="shared" si="2"/>
        <v>170</v>
      </c>
      <c r="U18" s="2">
        <f t="shared" si="5"/>
        <v>648</v>
      </c>
      <c r="V18">
        <f>I13+I12+I11+I10</f>
        <v>87</v>
      </c>
      <c r="W18">
        <f t="shared" ref="W18:Y18" si="7">J13+J12+J11+J10</f>
        <v>589</v>
      </c>
      <c r="X18">
        <f t="shared" si="7"/>
        <v>74</v>
      </c>
      <c r="Y18">
        <f t="shared" si="7"/>
        <v>7</v>
      </c>
      <c r="AB18" s="51">
        <v>291</v>
      </c>
    </row>
    <row r="19" spans="1:28" ht="24" customHeight="1" thickBot="1" x14ac:dyDescent="0.25">
      <c r="A19" s="21" t="s">
        <v>42</v>
      </c>
      <c r="B19" s="47">
        <v>33</v>
      </c>
      <c r="C19" s="47">
        <v>147</v>
      </c>
      <c r="D19" s="47">
        <v>15</v>
      </c>
      <c r="E19" s="47">
        <v>0</v>
      </c>
      <c r="F19" s="7">
        <f t="shared" si="0"/>
        <v>193.5</v>
      </c>
      <c r="G19" s="3">
        <f t="shared" si="3"/>
        <v>872.5</v>
      </c>
      <c r="H19" s="20" t="s">
        <v>22</v>
      </c>
      <c r="I19" s="45">
        <v>36</v>
      </c>
      <c r="J19" s="45">
        <v>176</v>
      </c>
      <c r="K19" s="45">
        <v>16</v>
      </c>
      <c r="L19" s="45">
        <v>6</v>
      </c>
      <c r="M19" s="6">
        <f t="shared" si="1"/>
        <v>241</v>
      </c>
      <c r="N19" s="2">
        <f>M16+M17+M18+M19</f>
        <v>880</v>
      </c>
      <c r="O19" s="19" t="s">
        <v>16</v>
      </c>
      <c r="P19" s="46">
        <v>18</v>
      </c>
      <c r="Q19" s="46">
        <v>122</v>
      </c>
      <c r="R19" s="46">
        <v>27</v>
      </c>
      <c r="S19" s="46">
        <v>0</v>
      </c>
      <c r="T19" s="6">
        <f t="shared" si="2"/>
        <v>185</v>
      </c>
      <c r="U19" s="2">
        <f t="shared" si="5"/>
        <v>684.5</v>
      </c>
      <c r="AB19" s="51">
        <v>294</v>
      </c>
    </row>
    <row r="20" spans="1:28" ht="24" customHeight="1" x14ac:dyDescent="0.2">
      <c r="A20" s="19" t="s">
        <v>27</v>
      </c>
      <c r="B20" s="45">
        <v>24</v>
      </c>
      <c r="C20" s="45">
        <v>146</v>
      </c>
      <c r="D20" s="45">
        <v>18</v>
      </c>
      <c r="E20" s="45">
        <v>3</v>
      </c>
      <c r="F20" s="8">
        <f t="shared" si="0"/>
        <v>201.5</v>
      </c>
      <c r="G20" s="35"/>
      <c r="H20" s="19" t="s">
        <v>24</v>
      </c>
      <c r="I20" s="46">
        <v>27</v>
      </c>
      <c r="J20" s="46">
        <v>174</v>
      </c>
      <c r="K20" s="46">
        <v>14</v>
      </c>
      <c r="L20" s="46">
        <v>2</v>
      </c>
      <c r="M20" s="8">
        <f t="shared" si="1"/>
        <v>220.5</v>
      </c>
      <c r="N20" s="2">
        <f>M17+M18+M19+M20</f>
        <v>906</v>
      </c>
      <c r="O20" s="19" t="s">
        <v>45</v>
      </c>
      <c r="P20" s="45">
        <v>10</v>
      </c>
      <c r="Q20" s="45">
        <v>131</v>
      </c>
      <c r="R20" s="46">
        <v>20</v>
      </c>
      <c r="S20" s="45">
        <v>2</v>
      </c>
      <c r="T20" s="8">
        <f t="shared" si="2"/>
        <v>181</v>
      </c>
      <c r="U20" s="2">
        <f t="shared" si="5"/>
        <v>711</v>
      </c>
      <c r="V20">
        <f>P20+P19+P18+P17</f>
        <v>57</v>
      </c>
      <c r="W20">
        <f t="shared" ref="W20:Y20" si="8">Q20+Q19+Q18+Q17</f>
        <v>474</v>
      </c>
      <c r="X20">
        <f t="shared" si="8"/>
        <v>98</v>
      </c>
      <c r="Y20">
        <f t="shared" si="8"/>
        <v>5</v>
      </c>
      <c r="AB20" s="51">
        <v>299</v>
      </c>
    </row>
    <row r="21" spans="1:28" ht="24" customHeight="1" thickBot="1" x14ac:dyDescent="0.25">
      <c r="A21" s="19" t="s">
        <v>28</v>
      </c>
      <c r="B21" s="46">
        <v>26</v>
      </c>
      <c r="C21" s="46">
        <v>143</v>
      </c>
      <c r="D21" s="46">
        <v>21</v>
      </c>
      <c r="E21" s="46">
        <v>5</v>
      </c>
      <c r="F21" s="6">
        <f t="shared" si="0"/>
        <v>210.5</v>
      </c>
      <c r="G21" s="36"/>
      <c r="H21" s="20" t="s">
        <v>25</v>
      </c>
      <c r="I21" s="46">
        <v>39</v>
      </c>
      <c r="J21" s="46">
        <v>182</v>
      </c>
      <c r="K21" s="46">
        <v>15</v>
      </c>
      <c r="L21" s="46">
        <v>2</v>
      </c>
      <c r="M21" s="6">
        <f t="shared" si="1"/>
        <v>236.5</v>
      </c>
      <c r="N21" s="2">
        <f>M18+M19+M20+M21</f>
        <v>921</v>
      </c>
      <c r="O21" s="21" t="s">
        <v>46</v>
      </c>
      <c r="P21" s="47">
        <v>14</v>
      </c>
      <c r="Q21" s="47">
        <v>122</v>
      </c>
      <c r="R21" s="47">
        <v>21</v>
      </c>
      <c r="S21" s="47">
        <v>2</v>
      </c>
      <c r="T21" s="7">
        <f t="shared" si="2"/>
        <v>176</v>
      </c>
      <c r="U21" s="3">
        <f t="shared" si="5"/>
        <v>712</v>
      </c>
      <c r="V21">
        <f>P21+P20+P19+P18</f>
        <v>53</v>
      </c>
      <c r="W21">
        <f t="shared" ref="W21:Y21" si="9">Q21+Q20+Q19+Q18</f>
        <v>471</v>
      </c>
      <c r="X21">
        <f t="shared" si="9"/>
        <v>101</v>
      </c>
      <c r="Y21">
        <f t="shared" si="9"/>
        <v>5</v>
      </c>
      <c r="AB21" s="51">
        <v>299.5</v>
      </c>
    </row>
    <row r="22" spans="1:28" ht="24" customHeight="1" thickBot="1" x14ac:dyDescent="0.25">
      <c r="A22" s="19" t="s">
        <v>1</v>
      </c>
      <c r="B22" s="46">
        <v>20</v>
      </c>
      <c r="C22" s="46">
        <v>136</v>
      </c>
      <c r="D22" s="46">
        <v>16</v>
      </c>
      <c r="E22" s="46">
        <v>1</v>
      </c>
      <c r="F22" s="6">
        <f t="shared" si="0"/>
        <v>180.5</v>
      </c>
      <c r="G22" s="2"/>
      <c r="H22" s="21" t="s">
        <v>26</v>
      </c>
      <c r="I22" s="47">
        <v>35</v>
      </c>
      <c r="J22" s="47">
        <v>167</v>
      </c>
      <c r="K22" s="47">
        <v>17</v>
      </c>
      <c r="L22" s="47">
        <v>0</v>
      </c>
      <c r="M22" s="6">
        <f t="shared" si="1"/>
        <v>218.5</v>
      </c>
      <c r="N22" s="3">
        <f>M19+M20+M21+M22</f>
        <v>916.5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943.5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921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741.5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71</v>
      </c>
      <c r="N24" s="57"/>
      <c r="O24" s="152"/>
      <c r="P24" s="153"/>
      <c r="Q24" s="52" t="s">
        <v>73</v>
      </c>
      <c r="R24" s="55"/>
      <c r="S24" s="55"/>
      <c r="T24" s="56" t="s">
        <v>78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30" sqref="V3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72 X CARRERA 53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7254</v>
      </c>
      <c r="M5" s="145"/>
      <c r="N5" s="145"/>
      <c r="O5" s="12"/>
      <c r="P5" s="134" t="s">
        <v>57</v>
      </c>
      <c r="Q5" s="134"/>
      <c r="R5" s="134"/>
      <c r="S5" s="143" t="s">
        <v>61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60" t="s">
        <v>153</v>
      </c>
      <c r="E6" s="160"/>
      <c r="F6" s="160"/>
      <c r="G6" s="160"/>
      <c r="H6" s="160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f>'G-1'!S6:U6</f>
        <v>43033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30</v>
      </c>
      <c r="C10" s="46">
        <v>171</v>
      </c>
      <c r="D10" s="46">
        <v>26</v>
      </c>
      <c r="E10" s="46">
        <v>3</v>
      </c>
      <c r="F10" s="6">
        <f t="shared" ref="F10:F22" si="0">B10*0.5+C10*1+D10*2+E10*2.5</f>
        <v>245.5</v>
      </c>
      <c r="G10" s="2"/>
      <c r="H10" s="19" t="s">
        <v>4</v>
      </c>
      <c r="I10" s="46">
        <v>31</v>
      </c>
      <c r="J10" s="46">
        <v>159</v>
      </c>
      <c r="K10" s="46">
        <v>20</v>
      </c>
      <c r="L10" s="46">
        <v>5</v>
      </c>
      <c r="M10" s="6">
        <f t="shared" ref="M10:M22" si="1">I10*0.5+J10*1+K10*2+L10*2.5</f>
        <v>227</v>
      </c>
      <c r="N10" s="9">
        <f>F20+F21+F22+M10</f>
        <v>871.5</v>
      </c>
      <c r="O10" s="19" t="s">
        <v>43</v>
      </c>
      <c r="P10" s="46">
        <v>40</v>
      </c>
      <c r="Q10" s="46">
        <v>122</v>
      </c>
      <c r="R10" s="46">
        <v>14</v>
      </c>
      <c r="S10" s="46">
        <v>2</v>
      </c>
      <c r="T10" s="6">
        <f t="shared" ref="T10:T21" si="2">P10*0.5+Q10*1+R10*2+S10*2.5</f>
        <v>175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187</v>
      </c>
      <c r="D11" s="46">
        <v>28</v>
      </c>
      <c r="E11" s="46">
        <v>3</v>
      </c>
      <c r="F11" s="6">
        <f t="shared" si="0"/>
        <v>268.5</v>
      </c>
      <c r="G11" s="2"/>
      <c r="H11" s="19" t="s">
        <v>5</v>
      </c>
      <c r="I11" s="46">
        <v>38</v>
      </c>
      <c r="J11" s="46">
        <v>172</v>
      </c>
      <c r="K11" s="46">
        <v>18</v>
      </c>
      <c r="L11" s="46">
        <v>4</v>
      </c>
      <c r="M11" s="6">
        <f t="shared" si="1"/>
        <v>237</v>
      </c>
      <c r="N11" s="9">
        <f>F21+F22+M10+M11</f>
        <v>901</v>
      </c>
      <c r="O11" s="19" t="s">
        <v>44</v>
      </c>
      <c r="P11" s="46">
        <v>38</v>
      </c>
      <c r="Q11" s="46">
        <v>132</v>
      </c>
      <c r="R11" s="46">
        <v>17</v>
      </c>
      <c r="S11" s="46">
        <v>1</v>
      </c>
      <c r="T11" s="6">
        <f t="shared" si="2"/>
        <v>187.5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152</v>
      </c>
      <c r="D12" s="46">
        <v>29</v>
      </c>
      <c r="E12" s="46">
        <v>4</v>
      </c>
      <c r="F12" s="6">
        <f t="shared" si="0"/>
        <v>232</v>
      </c>
      <c r="G12" s="2"/>
      <c r="H12" s="19" t="s">
        <v>6</v>
      </c>
      <c r="I12" s="46">
        <v>38</v>
      </c>
      <c r="J12" s="46">
        <v>141</v>
      </c>
      <c r="K12" s="46">
        <v>18</v>
      </c>
      <c r="L12" s="46">
        <v>4</v>
      </c>
      <c r="M12" s="6">
        <f t="shared" si="1"/>
        <v>206</v>
      </c>
      <c r="N12" s="2">
        <f>F22+M10+M11+M12</f>
        <v>886.5</v>
      </c>
      <c r="O12" s="19" t="s">
        <v>32</v>
      </c>
      <c r="P12" s="46">
        <v>31</v>
      </c>
      <c r="Q12" s="46">
        <v>130</v>
      </c>
      <c r="R12" s="46">
        <v>19</v>
      </c>
      <c r="S12" s="46">
        <v>1</v>
      </c>
      <c r="T12" s="6">
        <f t="shared" si="2"/>
        <v>186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178</v>
      </c>
      <c r="D13" s="46">
        <v>27</v>
      </c>
      <c r="E13" s="46">
        <v>3</v>
      </c>
      <c r="F13" s="6">
        <f t="shared" si="0"/>
        <v>249</v>
      </c>
      <c r="G13" s="2">
        <f t="shared" ref="G13:G19" si="3">F10+F11+F12+F13</f>
        <v>995</v>
      </c>
      <c r="H13" s="19" t="s">
        <v>7</v>
      </c>
      <c r="I13" s="46">
        <v>25</v>
      </c>
      <c r="J13" s="46">
        <v>130</v>
      </c>
      <c r="K13" s="46">
        <v>17</v>
      </c>
      <c r="L13" s="46">
        <v>3</v>
      </c>
      <c r="M13" s="6">
        <f t="shared" si="1"/>
        <v>184</v>
      </c>
      <c r="N13" s="2">
        <f t="shared" ref="N13:N18" si="4">M10+M11+M12+M13</f>
        <v>854</v>
      </c>
      <c r="O13" s="19" t="s">
        <v>33</v>
      </c>
      <c r="P13" s="46">
        <v>30</v>
      </c>
      <c r="Q13" s="46">
        <v>149</v>
      </c>
      <c r="R13" s="46">
        <v>23</v>
      </c>
      <c r="S13" s="46">
        <v>3</v>
      </c>
      <c r="T13" s="6">
        <f t="shared" si="2"/>
        <v>217.5</v>
      </c>
      <c r="U13" s="2">
        <f t="shared" ref="U13:U21" si="5">T10+T11+T12+T13</f>
        <v>766</v>
      </c>
      <c r="AB13" s="51">
        <v>212.5</v>
      </c>
    </row>
    <row r="14" spans="1:28" ht="24" customHeight="1" x14ac:dyDescent="0.2">
      <c r="A14" s="18" t="s">
        <v>21</v>
      </c>
      <c r="B14" s="46">
        <v>24</v>
      </c>
      <c r="C14" s="46">
        <v>147</v>
      </c>
      <c r="D14" s="46">
        <v>22</v>
      </c>
      <c r="E14" s="46">
        <v>1</v>
      </c>
      <c r="F14" s="6">
        <f t="shared" si="0"/>
        <v>205.5</v>
      </c>
      <c r="G14" s="2">
        <f t="shared" si="3"/>
        <v>955</v>
      </c>
      <c r="H14" s="19" t="s">
        <v>9</v>
      </c>
      <c r="I14" s="46">
        <v>28</v>
      </c>
      <c r="J14" s="46">
        <v>126</v>
      </c>
      <c r="K14" s="46">
        <v>15</v>
      </c>
      <c r="L14" s="46">
        <v>3</v>
      </c>
      <c r="M14" s="6">
        <f t="shared" si="1"/>
        <v>177.5</v>
      </c>
      <c r="N14" s="2">
        <f t="shared" si="4"/>
        <v>804.5</v>
      </c>
      <c r="O14" s="19" t="s">
        <v>29</v>
      </c>
      <c r="P14" s="45">
        <v>22</v>
      </c>
      <c r="Q14" s="45">
        <v>121</v>
      </c>
      <c r="R14" s="45">
        <v>23</v>
      </c>
      <c r="S14" s="45">
        <v>3</v>
      </c>
      <c r="T14" s="6">
        <f t="shared" si="2"/>
        <v>185.5</v>
      </c>
      <c r="U14" s="2">
        <f t="shared" si="5"/>
        <v>776.5</v>
      </c>
      <c r="V14">
        <f>B14+B13+B12+B11</f>
        <v>103</v>
      </c>
      <c r="W14">
        <f t="shared" ref="W14:Y14" si="6">C14+C13+C12+C11</f>
        <v>664</v>
      </c>
      <c r="X14">
        <f t="shared" si="6"/>
        <v>106</v>
      </c>
      <c r="Y14">
        <f t="shared" si="6"/>
        <v>11</v>
      </c>
      <c r="AB14" s="51">
        <v>226</v>
      </c>
    </row>
    <row r="15" spans="1:28" ht="24" customHeight="1" x14ac:dyDescent="0.2">
      <c r="A15" s="18" t="s">
        <v>23</v>
      </c>
      <c r="B15" s="46">
        <v>29</v>
      </c>
      <c r="C15" s="46">
        <v>138</v>
      </c>
      <c r="D15" s="46">
        <v>22</v>
      </c>
      <c r="E15" s="46">
        <v>4</v>
      </c>
      <c r="F15" s="6">
        <f t="shared" si="0"/>
        <v>206.5</v>
      </c>
      <c r="G15" s="2">
        <f t="shared" si="3"/>
        <v>893</v>
      </c>
      <c r="H15" s="19" t="s">
        <v>12</v>
      </c>
      <c r="I15" s="46">
        <v>20</v>
      </c>
      <c r="J15" s="46">
        <v>132</v>
      </c>
      <c r="K15" s="46">
        <v>14</v>
      </c>
      <c r="L15" s="46">
        <v>4</v>
      </c>
      <c r="M15" s="6">
        <f t="shared" si="1"/>
        <v>180</v>
      </c>
      <c r="N15" s="2">
        <f t="shared" si="4"/>
        <v>747.5</v>
      </c>
      <c r="O15" s="18" t="s">
        <v>30</v>
      </c>
      <c r="P15" s="46">
        <v>28</v>
      </c>
      <c r="Q15" s="46">
        <v>154</v>
      </c>
      <c r="R15" s="46">
        <v>25</v>
      </c>
      <c r="S15" s="46">
        <v>8</v>
      </c>
      <c r="T15" s="6">
        <f t="shared" si="2"/>
        <v>238</v>
      </c>
      <c r="U15" s="2">
        <f t="shared" si="5"/>
        <v>827</v>
      </c>
      <c r="AB15" s="51">
        <v>233.5</v>
      </c>
    </row>
    <row r="16" spans="1:28" ht="24" customHeight="1" x14ac:dyDescent="0.2">
      <c r="A16" s="18" t="s">
        <v>39</v>
      </c>
      <c r="B16" s="46">
        <v>38</v>
      </c>
      <c r="C16" s="46">
        <v>126</v>
      </c>
      <c r="D16" s="46">
        <v>20</v>
      </c>
      <c r="E16" s="46">
        <v>3</v>
      </c>
      <c r="F16" s="6">
        <f t="shared" si="0"/>
        <v>192.5</v>
      </c>
      <c r="G16" s="2">
        <f t="shared" si="3"/>
        <v>853.5</v>
      </c>
      <c r="H16" s="19" t="s">
        <v>15</v>
      </c>
      <c r="I16" s="46">
        <v>25</v>
      </c>
      <c r="J16" s="46">
        <v>128</v>
      </c>
      <c r="K16" s="46">
        <v>18</v>
      </c>
      <c r="L16" s="46">
        <v>5</v>
      </c>
      <c r="M16" s="6">
        <f t="shared" si="1"/>
        <v>189</v>
      </c>
      <c r="N16" s="2">
        <f t="shared" si="4"/>
        <v>730.5</v>
      </c>
      <c r="O16" s="19" t="s">
        <v>8</v>
      </c>
      <c r="P16" s="46">
        <v>24</v>
      </c>
      <c r="Q16" s="46">
        <v>160</v>
      </c>
      <c r="R16" s="46">
        <v>22</v>
      </c>
      <c r="S16" s="46">
        <v>4</v>
      </c>
      <c r="T16" s="6">
        <f t="shared" si="2"/>
        <v>226</v>
      </c>
      <c r="U16" s="2">
        <f t="shared" si="5"/>
        <v>867</v>
      </c>
      <c r="AB16" s="51">
        <v>234</v>
      </c>
    </row>
    <row r="17" spans="1:28" ht="24" customHeight="1" x14ac:dyDescent="0.2">
      <c r="A17" s="18" t="s">
        <v>40</v>
      </c>
      <c r="B17" s="46">
        <v>32</v>
      </c>
      <c r="C17" s="46">
        <v>137</v>
      </c>
      <c r="D17" s="46">
        <v>20</v>
      </c>
      <c r="E17" s="46">
        <v>4</v>
      </c>
      <c r="F17" s="6">
        <f t="shared" si="0"/>
        <v>203</v>
      </c>
      <c r="G17" s="2">
        <f t="shared" si="3"/>
        <v>807.5</v>
      </c>
      <c r="H17" s="19" t="s">
        <v>18</v>
      </c>
      <c r="I17" s="46">
        <v>21</v>
      </c>
      <c r="J17" s="46">
        <v>158</v>
      </c>
      <c r="K17" s="46">
        <v>16</v>
      </c>
      <c r="L17" s="46">
        <v>4</v>
      </c>
      <c r="M17" s="6">
        <f t="shared" si="1"/>
        <v>210.5</v>
      </c>
      <c r="N17" s="2">
        <f t="shared" si="4"/>
        <v>757</v>
      </c>
      <c r="O17" s="19" t="s">
        <v>10</v>
      </c>
      <c r="P17" s="46">
        <v>27</v>
      </c>
      <c r="Q17" s="46">
        <v>166</v>
      </c>
      <c r="R17" s="46">
        <v>18</v>
      </c>
      <c r="S17" s="46">
        <v>1</v>
      </c>
      <c r="T17" s="6">
        <f t="shared" si="2"/>
        <v>218</v>
      </c>
      <c r="U17" s="2">
        <f t="shared" si="5"/>
        <v>867.5</v>
      </c>
      <c r="AB17" s="51">
        <v>248</v>
      </c>
    </row>
    <row r="18" spans="1:28" ht="24" customHeight="1" x14ac:dyDescent="0.2">
      <c r="A18" s="18" t="s">
        <v>41</v>
      </c>
      <c r="B18" s="46">
        <v>31</v>
      </c>
      <c r="C18" s="46">
        <v>135</v>
      </c>
      <c r="D18" s="46">
        <v>18</v>
      </c>
      <c r="E18" s="46">
        <v>3</v>
      </c>
      <c r="F18" s="6">
        <f t="shared" si="0"/>
        <v>194</v>
      </c>
      <c r="G18" s="2">
        <f t="shared" si="3"/>
        <v>796</v>
      </c>
      <c r="H18" s="19" t="s">
        <v>20</v>
      </c>
      <c r="I18" s="46">
        <v>30</v>
      </c>
      <c r="J18" s="46">
        <v>161</v>
      </c>
      <c r="K18" s="46">
        <v>16</v>
      </c>
      <c r="L18" s="46">
        <v>3</v>
      </c>
      <c r="M18" s="6">
        <f t="shared" si="1"/>
        <v>215.5</v>
      </c>
      <c r="N18" s="2">
        <f t="shared" si="4"/>
        <v>795</v>
      </c>
      <c r="O18" s="19" t="s">
        <v>13</v>
      </c>
      <c r="P18" s="46">
        <v>37</v>
      </c>
      <c r="Q18" s="46">
        <v>144</v>
      </c>
      <c r="R18" s="46">
        <v>15</v>
      </c>
      <c r="S18" s="46">
        <v>3</v>
      </c>
      <c r="T18" s="6">
        <f t="shared" si="2"/>
        <v>200</v>
      </c>
      <c r="U18" s="2">
        <f t="shared" si="5"/>
        <v>882</v>
      </c>
      <c r="V18">
        <f>P18+P17+P16+P15</f>
        <v>116</v>
      </c>
      <c r="W18">
        <f t="shared" ref="W18:Y18" si="7">Q18+Q17+Q16+Q15</f>
        <v>624</v>
      </c>
      <c r="X18">
        <f t="shared" si="7"/>
        <v>80</v>
      </c>
      <c r="Y18">
        <f t="shared" si="7"/>
        <v>16</v>
      </c>
      <c r="AB18" s="51">
        <v>248</v>
      </c>
    </row>
    <row r="19" spans="1:28" ht="24" customHeight="1" thickBot="1" x14ac:dyDescent="0.25">
      <c r="A19" s="21" t="s">
        <v>42</v>
      </c>
      <c r="B19" s="47">
        <v>26</v>
      </c>
      <c r="C19" s="47">
        <v>139</v>
      </c>
      <c r="D19" s="47">
        <v>23</v>
      </c>
      <c r="E19" s="47">
        <v>4</v>
      </c>
      <c r="F19" s="7">
        <f t="shared" si="0"/>
        <v>208</v>
      </c>
      <c r="G19" s="3">
        <f t="shared" si="3"/>
        <v>797.5</v>
      </c>
      <c r="H19" s="20" t="s">
        <v>22</v>
      </c>
      <c r="I19" s="45">
        <v>27</v>
      </c>
      <c r="J19" s="45">
        <v>170</v>
      </c>
      <c r="K19" s="45">
        <v>15</v>
      </c>
      <c r="L19" s="45">
        <v>5</v>
      </c>
      <c r="M19" s="6">
        <f t="shared" si="1"/>
        <v>226</v>
      </c>
      <c r="N19" s="2">
        <f>M16+M17+M18+M19</f>
        <v>841</v>
      </c>
      <c r="O19" s="19" t="s">
        <v>16</v>
      </c>
      <c r="P19" s="46">
        <v>20</v>
      </c>
      <c r="Q19" s="46">
        <v>116</v>
      </c>
      <c r="R19" s="46">
        <v>18</v>
      </c>
      <c r="S19" s="46">
        <v>2</v>
      </c>
      <c r="T19" s="6">
        <f t="shared" si="2"/>
        <v>167</v>
      </c>
      <c r="U19" s="2">
        <f t="shared" si="5"/>
        <v>811</v>
      </c>
      <c r="V19">
        <f>I22+I21+I20+I19</f>
        <v>133</v>
      </c>
      <c r="W19">
        <f t="shared" ref="W19:Y19" si="8">J22+J21+J20+J19</f>
        <v>655</v>
      </c>
      <c r="X19">
        <f t="shared" si="8"/>
        <v>72</v>
      </c>
      <c r="Y19">
        <f t="shared" si="8"/>
        <v>11</v>
      </c>
      <c r="AB19" s="51">
        <v>262</v>
      </c>
    </row>
    <row r="20" spans="1:28" ht="24" customHeight="1" x14ac:dyDescent="0.2">
      <c r="A20" s="19" t="s">
        <v>27</v>
      </c>
      <c r="B20" s="45">
        <v>24</v>
      </c>
      <c r="C20" s="45">
        <v>143</v>
      </c>
      <c r="D20" s="45">
        <v>20</v>
      </c>
      <c r="E20" s="45">
        <v>5</v>
      </c>
      <c r="F20" s="8">
        <f t="shared" si="0"/>
        <v>207.5</v>
      </c>
      <c r="G20" s="35"/>
      <c r="H20" s="19" t="s">
        <v>24</v>
      </c>
      <c r="I20" s="46">
        <v>35</v>
      </c>
      <c r="J20" s="46">
        <v>163</v>
      </c>
      <c r="K20" s="46">
        <v>19</v>
      </c>
      <c r="L20" s="46">
        <v>0</v>
      </c>
      <c r="M20" s="8">
        <f t="shared" si="1"/>
        <v>218.5</v>
      </c>
      <c r="N20" s="2">
        <f>M17+M18+M19+M20</f>
        <v>870.5</v>
      </c>
      <c r="O20" s="19" t="s">
        <v>45</v>
      </c>
      <c r="P20" s="45">
        <v>24</v>
      </c>
      <c r="Q20" s="45">
        <v>122</v>
      </c>
      <c r="R20" s="45">
        <v>15</v>
      </c>
      <c r="S20" s="45">
        <v>2</v>
      </c>
      <c r="T20" s="8">
        <f t="shared" si="2"/>
        <v>169</v>
      </c>
      <c r="U20" s="2">
        <f t="shared" si="5"/>
        <v>754</v>
      </c>
      <c r="AB20" s="5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158</v>
      </c>
      <c r="D21" s="46">
        <v>21</v>
      </c>
      <c r="E21" s="46">
        <v>3</v>
      </c>
      <c r="F21" s="6">
        <f t="shared" si="0"/>
        <v>220.5</v>
      </c>
      <c r="G21" s="36"/>
      <c r="H21" s="20" t="s">
        <v>25</v>
      </c>
      <c r="I21" s="46">
        <v>40</v>
      </c>
      <c r="J21" s="46">
        <v>157</v>
      </c>
      <c r="K21" s="46">
        <v>20</v>
      </c>
      <c r="L21" s="46">
        <v>2</v>
      </c>
      <c r="M21" s="6">
        <f t="shared" si="1"/>
        <v>222</v>
      </c>
      <c r="N21" s="2">
        <f>M18+M19+M20+M21</f>
        <v>882</v>
      </c>
      <c r="O21" s="21" t="s">
        <v>46</v>
      </c>
      <c r="P21" s="47">
        <v>22</v>
      </c>
      <c r="Q21" s="47">
        <v>111</v>
      </c>
      <c r="R21" s="47">
        <v>15</v>
      </c>
      <c r="S21" s="47">
        <v>0</v>
      </c>
      <c r="T21" s="7">
        <f t="shared" si="2"/>
        <v>152</v>
      </c>
      <c r="U21" s="3">
        <f t="shared" si="5"/>
        <v>688</v>
      </c>
      <c r="V21">
        <f>P21+P20+P19+P18</f>
        <v>103</v>
      </c>
      <c r="W21">
        <f t="shared" ref="W21:Y21" si="9">Q21+Q20+Q19+Q18</f>
        <v>493</v>
      </c>
      <c r="X21">
        <f t="shared" si="9"/>
        <v>63</v>
      </c>
      <c r="Y21">
        <f t="shared" si="9"/>
        <v>7</v>
      </c>
      <c r="AB21" s="51">
        <v>276</v>
      </c>
    </row>
    <row r="22" spans="1:28" ht="24" customHeight="1" thickBot="1" x14ac:dyDescent="0.25">
      <c r="A22" s="19" t="s">
        <v>1</v>
      </c>
      <c r="B22" s="46">
        <v>22</v>
      </c>
      <c r="C22" s="46">
        <v>147</v>
      </c>
      <c r="D22" s="46">
        <v>23</v>
      </c>
      <c r="E22" s="46">
        <v>5</v>
      </c>
      <c r="F22" s="6">
        <f t="shared" si="0"/>
        <v>216.5</v>
      </c>
      <c r="G22" s="2"/>
      <c r="H22" s="21" t="s">
        <v>26</v>
      </c>
      <c r="I22" s="47">
        <v>31</v>
      </c>
      <c r="J22" s="47">
        <v>165</v>
      </c>
      <c r="K22" s="47">
        <v>18</v>
      </c>
      <c r="L22" s="47">
        <v>4</v>
      </c>
      <c r="M22" s="6">
        <f t="shared" si="1"/>
        <v>226.5</v>
      </c>
      <c r="N22" s="3">
        <f>M19+M20+M21+M22</f>
        <v>893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995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901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882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152</v>
      </c>
      <c r="G24" s="57"/>
      <c r="H24" s="152"/>
      <c r="I24" s="153"/>
      <c r="J24" s="52" t="s">
        <v>73</v>
      </c>
      <c r="K24" s="55"/>
      <c r="L24" s="55"/>
      <c r="M24" s="56" t="s">
        <v>64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8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72 X CARRERA 53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7254</v>
      </c>
      <c r="M5" s="145"/>
      <c r="N5" s="145"/>
      <c r="O5" s="12"/>
      <c r="P5" s="134" t="s">
        <v>57</v>
      </c>
      <c r="Q5" s="134"/>
      <c r="R5" s="134"/>
      <c r="S5" s="143" t="s">
        <v>94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154</v>
      </c>
      <c r="E6" s="141"/>
      <c r="F6" s="141"/>
      <c r="G6" s="141"/>
      <c r="H6" s="141"/>
      <c r="I6" s="134" t="s">
        <v>59</v>
      </c>
      <c r="J6" s="134"/>
      <c r="K6" s="134"/>
      <c r="L6" s="146">
        <v>3</v>
      </c>
      <c r="M6" s="146"/>
      <c r="N6" s="146"/>
      <c r="O6" s="42"/>
      <c r="P6" s="134" t="s">
        <v>58</v>
      </c>
      <c r="Q6" s="134"/>
      <c r="R6" s="134"/>
      <c r="S6" s="139">
        <f>'G-1'!S6:U6</f>
        <v>43033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102</v>
      </c>
      <c r="C10" s="46">
        <v>242</v>
      </c>
      <c r="D10" s="46">
        <v>4</v>
      </c>
      <c r="E10" s="46">
        <v>2</v>
      </c>
      <c r="F10" s="48">
        <f>B10*0.5+C10*1+D10*2+E10*2.5</f>
        <v>306</v>
      </c>
      <c r="G10" s="2"/>
      <c r="H10" s="19" t="s">
        <v>4</v>
      </c>
      <c r="I10" s="46">
        <v>66</v>
      </c>
      <c r="J10" s="46">
        <v>196</v>
      </c>
      <c r="K10" s="46">
        <v>3</v>
      </c>
      <c r="L10" s="46">
        <v>6</v>
      </c>
      <c r="M10" s="6">
        <f>I10*0.5+J10*1+K10*2+L10*2.5</f>
        <v>250</v>
      </c>
      <c r="N10" s="9">
        <f>F20+F21+F22+M10</f>
        <v>955</v>
      </c>
      <c r="O10" s="19" t="s">
        <v>43</v>
      </c>
      <c r="P10" s="46">
        <v>69</v>
      </c>
      <c r="Q10" s="46">
        <v>229</v>
      </c>
      <c r="R10" s="46">
        <v>4</v>
      </c>
      <c r="S10" s="46">
        <v>1</v>
      </c>
      <c r="T10" s="6">
        <f>P10*0.5+Q10*1+R10*2+S10*2.5</f>
        <v>274</v>
      </c>
      <c r="U10" s="10"/>
      <c r="W10" s="1"/>
      <c r="X10" s="1"/>
      <c r="Y10" s="1"/>
      <c r="Z10" s="51"/>
      <c r="AA10" s="1"/>
      <c r="AB10" s="1"/>
    </row>
    <row r="11" spans="1:28" ht="24" customHeight="1" x14ac:dyDescent="0.2">
      <c r="A11" s="18" t="s">
        <v>14</v>
      </c>
      <c r="B11" s="46">
        <v>111</v>
      </c>
      <c r="C11" s="46">
        <v>260</v>
      </c>
      <c r="D11" s="46">
        <v>4</v>
      </c>
      <c r="E11" s="46">
        <v>3</v>
      </c>
      <c r="F11" s="6">
        <f t="shared" ref="F11:F22" si="0">B11*0.5+C11*1+D11*2+E11*2.5</f>
        <v>331</v>
      </c>
      <c r="G11" s="2"/>
      <c r="H11" s="19" t="s">
        <v>5</v>
      </c>
      <c r="I11" s="46">
        <v>51</v>
      </c>
      <c r="J11" s="46">
        <v>254</v>
      </c>
      <c r="K11" s="46">
        <v>2</v>
      </c>
      <c r="L11" s="46">
        <v>1</v>
      </c>
      <c r="M11" s="6">
        <f t="shared" ref="M11:M22" si="1">I11*0.5+J11*1+K11*2+L11*2.5</f>
        <v>286</v>
      </c>
      <c r="N11" s="9">
        <f>F21+F22+M10+M11</f>
        <v>1021.5</v>
      </c>
      <c r="O11" s="19" t="s">
        <v>44</v>
      </c>
      <c r="P11" s="46">
        <v>71</v>
      </c>
      <c r="Q11" s="46">
        <v>230</v>
      </c>
      <c r="R11" s="46">
        <v>1</v>
      </c>
      <c r="S11" s="46">
        <v>3</v>
      </c>
      <c r="T11" s="6">
        <f t="shared" ref="T11:T21" si="2">P11*0.5+Q11*1+R11*2+S11*2.5</f>
        <v>275</v>
      </c>
      <c r="U11" s="2"/>
      <c r="W11" s="1"/>
      <c r="X11" s="1"/>
      <c r="Y11" s="1"/>
      <c r="Z11" s="51"/>
      <c r="AA11" s="1"/>
      <c r="AB11" s="1"/>
    </row>
    <row r="12" spans="1:28" ht="24" customHeight="1" x14ac:dyDescent="0.2">
      <c r="A12" s="18" t="s">
        <v>17</v>
      </c>
      <c r="B12" s="46">
        <v>79</v>
      </c>
      <c r="C12" s="46">
        <v>235</v>
      </c>
      <c r="D12" s="46">
        <v>1</v>
      </c>
      <c r="E12" s="46">
        <v>4</v>
      </c>
      <c r="F12" s="6">
        <f t="shared" si="0"/>
        <v>286.5</v>
      </c>
      <c r="G12" s="2"/>
      <c r="H12" s="19" t="s">
        <v>6</v>
      </c>
      <c r="I12" s="46">
        <v>54</v>
      </c>
      <c r="J12" s="46">
        <v>228</v>
      </c>
      <c r="K12" s="46">
        <v>2</v>
      </c>
      <c r="L12" s="46">
        <v>4</v>
      </c>
      <c r="M12" s="6">
        <f t="shared" si="1"/>
        <v>269</v>
      </c>
      <c r="N12" s="2">
        <f>F22+M10+M11+M12</f>
        <v>1046.5</v>
      </c>
      <c r="O12" s="19" t="s">
        <v>32</v>
      </c>
      <c r="P12" s="46">
        <v>70</v>
      </c>
      <c r="Q12" s="46">
        <v>212</v>
      </c>
      <c r="R12" s="46">
        <v>5</v>
      </c>
      <c r="S12" s="46">
        <v>2</v>
      </c>
      <c r="T12" s="6">
        <f t="shared" si="2"/>
        <v>262</v>
      </c>
      <c r="U12" s="2"/>
      <c r="W12" s="1"/>
      <c r="X12" s="1"/>
      <c r="Y12" s="1"/>
      <c r="Z12" s="51"/>
      <c r="AA12" s="1"/>
      <c r="AB12" s="1"/>
    </row>
    <row r="13" spans="1:28" ht="24" customHeight="1" x14ac:dyDescent="0.2">
      <c r="A13" s="18" t="s">
        <v>19</v>
      </c>
      <c r="B13" s="46">
        <v>93</v>
      </c>
      <c r="C13" s="46">
        <v>209</v>
      </c>
      <c r="D13" s="46">
        <v>6</v>
      </c>
      <c r="E13" s="46">
        <v>5</v>
      </c>
      <c r="F13" s="6">
        <f t="shared" si="0"/>
        <v>280</v>
      </c>
      <c r="G13" s="2">
        <f>F10+F11+F12+F13</f>
        <v>1203.5</v>
      </c>
      <c r="H13" s="19" t="s">
        <v>7</v>
      </c>
      <c r="I13" s="46">
        <v>41</v>
      </c>
      <c r="J13" s="46">
        <v>224</v>
      </c>
      <c r="K13" s="46">
        <v>5</v>
      </c>
      <c r="L13" s="46">
        <v>2</v>
      </c>
      <c r="M13" s="6">
        <f t="shared" si="1"/>
        <v>259.5</v>
      </c>
      <c r="N13" s="2">
        <f t="shared" ref="N13:N18" si="3">M10+M11+M12+M13</f>
        <v>1064.5</v>
      </c>
      <c r="O13" s="19" t="s">
        <v>33</v>
      </c>
      <c r="P13" s="46">
        <v>60</v>
      </c>
      <c r="Q13" s="46">
        <v>179</v>
      </c>
      <c r="R13" s="46">
        <v>3</v>
      </c>
      <c r="S13" s="46">
        <v>8</v>
      </c>
      <c r="T13" s="6">
        <f t="shared" si="2"/>
        <v>235</v>
      </c>
      <c r="U13" s="2">
        <f t="shared" ref="U13:U21" si="4">T10+T11+T12+T13</f>
        <v>1046</v>
      </c>
      <c r="V13">
        <f>I13+I12+I11+I10</f>
        <v>212</v>
      </c>
      <c r="W13">
        <f t="shared" ref="W13:Y13" si="5">J13+J12+J11+J10</f>
        <v>902</v>
      </c>
      <c r="X13">
        <f t="shared" si="5"/>
        <v>12</v>
      </c>
      <c r="Y13">
        <f t="shared" si="5"/>
        <v>13</v>
      </c>
      <c r="Z13" s="51"/>
      <c r="AA13" s="1"/>
      <c r="AB13" s="51">
        <v>0</v>
      </c>
    </row>
    <row r="14" spans="1:28" ht="24" customHeight="1" x14ac:dyDescent="0.2">
      <c r="A14" s="18" t="s">
        <v>21</v>
      </c>
      <c r="B14" s="46">
        <v>89</v>
      </c>
      <c r="C14" s="46">
        <v>197</v>
      </c>
      <c r="D14" s="46">
        <v>2</v>
      </c>
      <c r="E14" s="46">
        <v>3</v>
      </c>
      <c r="F14" s="6">
        <f t="shared" si="0"/>
        <v>253</v>
      </c>
      <c r="G14" s="2">
        <f t="shared" ref="G14:G19" si="6">F11+F12+F13+F14</f>
        <v>1150.5</v>
      </c>
      <c r="H14" s="19" t="s">
        <v>9</v>
      </c>
      <c r="I14" s="46">
        <v>50</v>
      </c>
      <c r="J14" s="46">
        <v>218</v>
      </c>
      <c r="K14" s="46">
        <v>4</v>
      </c>
      <c r="L14" s="46">
        <v>2</v>
      </c>
      <c r="M14" s="6">
        <f t="shared" si="1"/>
        <v>256</v>
      </c>
      <c r="N14" s="2">
        <f t="shared" si="3"/>
        <v>1070.5</v>
      </c>
      <c r="O14" s="19" t="s">
        <v>29</v>
      </c>
      <c r="P14" s="45">
        <v>66</v>
      </c>
      <c r="Q14" s="45">
        <v>209</v>
      </c>
      <c r="R14" s="45">
        <v>5</v>
      </c>
      <c r="S14" s="45">
        <v>4</v>
      </c>
      <c r="T14" s="6">
        <f t="shared" si="2"/>
        <v>262</v>
      </c>
      <c r="U14" s="2">
        <f t="shared" si="4"/>
        <v>1034</v>
      </c>
      <c r="V14">
        <f>B14+B13++B12+B11</f>
        <v>372</v>
      </c>
      <c r="W14">
        <f t="shared" ref="W14:Y14" si="7">C14+C13++C12+C11</f>
        <v>901</v>
      </c>
      <c r="X14">
        <f t="shared" si="7"/>
        <v>13</v>
      </c>
      <c r="Y14">
        <f t="shared" si="7"/>
        <v>15</v>
      </c>
      <c r="Z14" s="51"/>
      <c r="AA14" s="1"/>
      <c r="AB14" s="51">
        <v>0</v>
      </c>
    </row>
    <row r="15" spans="1:28" ht="24" customHeight="1" x14ac:dyDescent="0.2">
      <c r="A15" s="18" t="s">
        <v>23</v>
      </c>
      <c r="B15" s="46">
        <v>81</v>
      </c>
      <c r="C15" s="46">
        <v>182</v>
      </c>
      <c r="D15" s="46">
        <v>4</v>
      </c>
      <c r="E15" s="46">
        <v>1</v>
      </c>
      <c r="F15" s="6">
        <f t="shared" si="0"/>
        <v>233</v>
      </c>
      <c r="G15" s="2">
        <f t="shared" si="6"/>
        <v>1052.5</v>
      </c>
      <c r="H15" s="19" t="s">
        <v>12</v>
      </c>
      <c r="I15" s="46">
        <v>47</v>
      </c>
      <c r="J15" s="46">
        <v>220</v>
      </c>
      <c r="K15" s="46">
        <v>4</v>
      </c>
      <c r="L15" s="46">
        <v>1</v>
      </c>
      <c r="M15" s="6">
        <f t="shared" si="1"/>
        <v>254</v>
      </c>
      <c r="N15" s="2">
        <f t="shared" si="3"/>
        <v>1038.5</v>
      </c>
      <c r="O15" s="18" t="s">
        <v>30</v>
      </c>
      <c r="P15" s="46">
        <v>56</v>
      </c>
      <c r="Q15" s="46">
        <v>184</v>
      </c>
      <c r="R15" s="46">
        <v>2</v>
      </c>
      <c r="S15" s="46">
        <v>1</v>
      </c>
      <c r="T15" s="6">
        <f t="shared" si="2"/>
        <v>218.5</v>
      </c>
      <c r="U15" s="2">
        <f t="shared" si="4"/>
        <v>977.5</v>
      </c>
      <c r="W15" s="1"/>
      <c r="X15" s="51"/>
      <c r="Y15" s="1"/>
      <c r="Z15" s="51"/>
      <c r="AA15" s="1"/>
      <c r="AB15" s="51">
        <v>0</v>
      </c>
    </row>
    <row r="16" spans="1:28" ht="24" customHeight="1" x14ac:dyDescent="0.2">
      <c r="A16" s="18" t="s">
        <v>39</v>
      </c>
      <c r="B16" s="46">
        <v>58</v>
      </c>
      <c r="C16" s="46">
        <v>190</v>
      </c>
      <c r="D16" s="46">
        <v>4</v>
      </c>
      <c r="E16" s="46">
        <v>6</v>
      </c>
      <c r="F16" s="6">
        <f t="shared" si="0"/>
        <v>242</v>
      </c>
      <c r="G16" s="2">
        <f t="shared" si="6"/>
        <v>1008</v>
      </c>
      <c r="H16" s="19" t="s">
        <v>15</v>
      </c>
      <c r="I16" s="46">
        <v>48</v>
      </c>
      <c r="J16" s="46">
        <v>231</v>
      </c>
      <c r="K16" s="46">
        <v>3</v>
      </c>
      <c r="L16" s="46">
        <v>3</v>
      </c>
      <c r="M16" s="6">
        <f t="shared" si="1"/>
        <v>268.5</v>
      </c>
      <c r="N16" s="2">
        <f t="shared" si="3"/>
        <v>1038</v>
      </c>
      <c r="O16" s="19" t="s">
        <v>8</v>
      </c>
      <c r="P16" s="46">
        <v>40</v>
      </c>
      <c r="Q16" s="46">
        <v>218</v>
      </c>
      <c r="R16" s="46">
        <v>5</v>
      </c>
      <c r="S16" s="46">
        <v>1</v>
      </c>
      <c r="T16" s="6">
        <f t="shared" si="2"/>
        <v>250.5</v>
      </c>
      <c r="U16" s="2">
        <f t="shared" si="4"/>
        <v>966</v>
      </c>
      <c r="W16" s="1"/>
      <c r="X16" s="51"/>
      <c r="Y16" s="1"/>
      <c r="Z16" s="51"/>
      <c r="AA16" s="1"/>
      <c r="AB16" s="51">
        <v>0</v>
      </c>
    </row>
    <row r="17" spans="1:28" ht="24" customHeight="1" x14ac:dyDescent="0.2">
      <c r="A17" s="18" t="s">
        <v>40</v>
      </c>
      <c r="B17" s="46">
        <v>57</v>
      </c>
      <c r="C17" s="46">
        <v>196</v>
      </c>
      <c r="D17" s="46">
        <v>3</v>
      </c>
      <c r="E17" s="46">
        <v>4</v>
      </c>
      <c r="F17" s="6">
        <f t="shared" si="0"/>
        <v>240.5</v>
      </c>
      <c r="G17" s="2">
        <f t="shared" si="6"/>
        <v>968.5</v>
      </c>
      <c r="H17" s="19" t="s">
        <v>18</v>
      </c>
      <c r="I17" s="46">
        <v>55</v>
      </c>
      <c r="J17" s="46">
        <v>184</v>
      </c>
      <c r="K17" s="46">
        <v>4</v>
      </c>
      <c r="L17" s="46">
        <v>3</v>
      </c>
      <c r="M17" s="6">
        <f t="shared" si="1"/>
        <v>227</v>
      </c>
      <c r="N17" s="2">
        <f t="shared" si="3"/>
        <v>1005.5</v>
      </c>
      <c r="O17" s="19" t="s">
        <v>10</v>
      </c>
      <c r="P17" s="46">
        <v>55</v>
      </c>
      <c r="Q17" s="46">
        <v>197</v>
      </c>
      <c r="R17" s="46">
        <v>4</v>
      </c>
      <c r="S17" s="46">
        <v>1</v>
      </c>
      <c r="T17" s="6">
        <f t="shared" si="2"/>
        <v>235</v>
      </c>
      <c r="U17" s="2">
        <f t="shared" si="4"/>
        <v>966</v>
      </c>
      <c r="W17" s="1"/>
      <c r="X17" s="51"/>
      <c r="Y17" s="1"/>
      <c r="Z17" s="51"/>
      <c r="AA17" s="1"/>
      <c r="AB17" s="51">
        <v>0</v>
      </c>
    </row>
    <row r="18" spans="1:28" ht="24" customHeight="1" x14ac:dyDescent="0.2">
      <c r="A18" s="18" t="s">
        <v>41</v>
      </c>
      <c r="B18" s="46">
        <v>73</v>
      </c>
      <c r="C18" s="46">
        <v>189</v>
      </c>
      <c r="D18" s="46">
        <v>3</v>
      </c>
      <c r="E18" s="46">
        <v>5</v>
      </c>
      <c r="F18" s="6">
        <f t="shared" si="0"/>
        <v>244</v>
      </c>
      <c r="G18" s="2">
        <f t="shared" si="6"/>
        <v>959.5</v>
      </c>
      <c r="H18" s="19" t="s">
        <v>20</v>
      </c>
      <c r="I18" s="46">
        <v>49</v>
      </c>
      <c r="J18" s="46">
        <v>203</v>
      </c>
      <c r="K18" s="46">
        <v>2</v>
      </c>
      <c r="L18" s="46">
        <v>3</v>
      </c>
      <c r="M18" s="6">
        <f t="shared" si="1"/>
        <v>239</v>
      </c>
      <c r="N18" s="2">
        <f t="shared" si="3"/>
        <v>988.5</v>
      </c>
      <c r="O18" s="19" t="s">
        <v>13</v>
      </c>
      <c r="P18" s="46">
        <v>52</v>
      </c>
      <c r="Q18" s="46">
        <v>220</v>
      </c>
      <c r="R18" s="46">
        <v>4</v>
      </c>
      <c r="S18" s="46">
        <v>0</v>
      </c>
      <c r="T18" s="6">
        <f t="shared" si="2"/>
        <v>254</v>
      </c>
      <c r="U18" s="2">
        <f t="shared" si="4"/>
        <v>958</v>
      </c>
      <c r="W18" s="1"/>
      <c r="X18" s="51"/>
      <c r="Y18" s="1"/>
      <c r="Z18" s="51"/>
      <c r="AA18" s="1"/>
      <c r="AB18" s="51">
        <v>0</v>
      </c>
    </row>
    <row r="19" spans="1:28" ht="24" customHeight="1" thickBot="1" x14ac:dyDescent="0.25">
      <c r="A19" s="21" t="s">
        <v>42</v>
      </c>
      <c r="B19" s="47">
        <v>68</v>
      </c>
      <c r="C19" s="47">
        <v>197</v>
      </c>
      <c r="D19" s="47">
        <v>4</v>
      </c>
      <c r="E19" s="47">
        <v>7</v>
      </c>
      <c r="F19" s="7">
        <f t="shared" si="0"/>
        <v>256.5</v>
      </c>
      <c r="G19" s="3">
        <f t="shared" si="6"/>
        <v>983</v>
      </c>
      <c r="H19" s="20" t="s">
        <v>22</v>
      </c>
      <c r="I19" s="45">
        <v>50</v>
      </c>
      <c r="J19" s="45">
        <v>219</v>
      </c>
      <c r="K19" s="45">
        <v>5</v>
      </c>
      <c r="L19" s="45">
        <v>2</v>
      </c>
      <c r="M19" s="6">
        <f t="shared" si="1"/>
        <v>259</v>
      </c>
      <c r="N19" s="2">
        <f>M16+M17+M18+M19</f>
        <v>993.5</v>
      </c>
      <c r="O19" s="19" t="s">
        <v>16</v>
      </c>
      <c r="P19" s="46">
        <v>35</v>
      </c>
      <c r="Q19" s="46">
        <v>222</v>
      </c>
      <c r="R19" s="46">
        <v>2</v>
      </c>
      <c r="S19" s="46">
        <v>2</v>
      </c>
      <c r="T19" s="6">
        <f t="shared" si="2"/>
        <v>248.5</v>
      </c>
      <c r="U19" s="2">
        <f t="shared" si="4"/>
        <v>988</v>
      </c>
      <c r="W19" s="1"/>
      <c r="X19" s="51"/>
      <c r="Y19" s="1"/>
      <c r="Z19" s="51"/>
      <c r="AA19" s="1"/>
      <c r="AB19" s="51">
        <v>0</v>
      </c>
    </row>
    <row r="20" spans="1:28" ht="24" customHeight="1" x14ac:dyDescent="0.2">
      <c r="A20" s="19" t="s">
        <v>27</v>
      </c>
      <c r="B20" s="45">
        <v>64</v>
      </c>
      <c r="C20" s="45">
        <v>181</v>
      </c>
      <c r="D20" s="45">
        <v>2</v>
      </c>
      <c r="E20" s="45">
        <v>1</v>
      </c>
      <c r="F20" s="8">
        <f t="shared" si="0"/>
        <v>219.5</v>
      </c>
      <c r="G20" s="35"/>
      <c r="H20" s="19" t="s">
        <v>24</v>
      </c>
      <c r="I20" s="46">
        <v>61</v>
      </c>
      <c r="J20" s="46">
        <v>208</v>
      </c>
      <c r="K20" s="46">
        <v>6</v>
      </c>
      <c r="L20" s="46">
        <v>2</v>
      </c>
      <c r="M20" s="8">
        <f t="shared" si="1"/>
        <v>255.5</v>
      </c>
      <c r="N20" s="2">
        <f>M17+M18+M19+M20</f>
        <v>980.5</v>
      </c>
      <c r="O20" s="19" t="s">
        <v>45</v>
      </c>
      <c r="P20" s="45">
        <v>34</v>
      </c>
      <c r="Q20" s="45">
        <v>187</v>
      </c>
      <c r="R20" s="45">
        <v>4</v>
      </c>
      <c r="S20" s="45">
        <v>2</v>
      </c>
      <c r="T20" s="8">
        <f t="shared" si="2"/>
        <v>217</v>
      </c>
      <c r="U20" s="2">
        <f t="shared" si="4"/>
        <v>954.5</v>
      </c>
      <c r="W20" s="1"/>
      <c r="X20" s="1"/>
      <c r="Y20" s="1"/>
      <c r="Z20" s="51"/>
      <c r="AA20" s="1"/>
      <c r="AB20" s="51">
        <v>0</v>
      </c>
    </row>
    <row r="21" spans="1:28" ht="24" customHeight="1" thickBot="1" x14ac:dyDescent="0.25">
      <c r="A21" s="19" t="s">
        <v>28</v>
      </c>
      <c r="B21" s="46">
        <v>55</v>
      </c>
      <c r="C21" s="46">
        <v>194</v>
      </c>
      <c r="D21" s="46">
        <v>5</v>
      </c>
      <c r="E21" s="46">
        <v>5</v>
      </c>
      <c r="F21" s="6">
        <f t="shared" si="0"/>
        <v>244</v>
      </c>
      <c r="G21" s="36"/>
      <c r="H21" s="20" t="s">
        <v>25</v>
      </c>
      <c r="I21" s="46">
        <v>70</v>
      </c>
      <c r="J21" s="46">
        <v>201</v>
      </c>
      <c r="K21" s="46">
        <v>7</v>
      </c>
      <c r="L21" s="46">
        <v>0</v>
      </c>
      <c r="M21" s="6">
        <f t="shared" si="1"/>
        <v>250</v>
      </c>
      <c r="N21" s="2">
        <f>M18+M19+M20+M21</f>
        <v>1003.5</v>
      </c>
      <c r="O21" s="21" t="s">
        <v>46</v>
      </c>
      <c r="P21" s="47">
        <v>39</v>
      </c>
      <c r="Q21" s="47">
        <v>198</v>
      </c>
      <c r="R21" s="47">
        <v>2</v>
      </c>
      <c r="S21" s="47">
        <v>1</v>
      </c>
      <c r="T21" s="7">
        <f t="shared" si="2"/>
        <v>224</v>
      </c>
      <c r="U21" s="3">
        <f t="shared" si="4"/>
        <v>943.5</v>
      </c>
      <c r="V21">
        <f>P21+P20+P18+P19</f>
        <v>160</v>
      </c>
      <c r="W21">
        <f t="shared" ref="W21:Y21" si="8">Q21+Q20+Q18+Q19</f>
        <v>827</v>
      </c>
      <c r="X21">
        <f t="shared" si="8"/>
        <v>12</v>
      </c>
      <c r="Y21">
        <f t="shared" si="8"/>
        <v>5</v>
      </c>
      <c r="Z21" s="51"/>
      <c r="AA21" s="1"/>
      <c r="AB21" s="51">
        <v>0</v>
      </c>
    </row>
    <row r="22" spans="1:28" ht="24" customHeight="1" thickBot="1" x14ac:dyDescent="0.25">
      <c r="A22" s="19" t="s">
        <v>1</v>
      </c>
      <c r="B22" s="46">
        <v>78</v>
      </c>
      <c r="C22" s="46">
        <v>194</v>
      </c>
      <c r="D22" s="46">
        <v>3</v>
      </c>
      <c r="E22" s="46">
        <v>1</v>
      </c>
      <c r="F22" s="6">
        <f t="shared" si="0"/>
        <v>241.5</v>
      </c>
      <c r="G22" s="2"/>
      <c r="H22" s="21" t="s">
        <v>26</v>
      </c>
      <c r="I22" s="47">
        <v>76</v>
      </c>
      <c r="J22" s="47">
        <v>187</v>
      </c>
      <c r="K22" s="47">
        <v>4</v>
      </c>
      <c r="L22" s="47">
        <v>3</v>
      </c>
      <c r="M22" s="6">
        <f t="shared" si="1"/>
        <v>240.5</v>
      </c>
      <c r="N22" s="3">
        <f>M19+M20+M21+M22</f>
        <v>1005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51"/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1203.5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1070.5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1046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155</v>
      </c>
      <c r="N24" s="57"/>
      <c r="O24" s="152"/>
      <c r="P24" s="153"/>
      <c r="Q24" s="52" t="s">
        <v>73</v>
      </c>
      <c r="R24" s="55"/>
      <c r="S24" s="55"/>
      <c r="T24" s="56" t="s">
        <v>77</v>
      </c>
      <c r="U24" s="57"/>
      <c r="W24" s="1"/>
      <c r="X24" s="1"/>
      <c r="Y24" s="58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72 X CARRERA 53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7254</v>
      </c>
      <c r="M6" s="145"/>
      <c r="N6" s="145"/>
      <c r="O6" s="12"/>
      <c r="P6" s="134" t="s">
        <v>58</v>
      </c>
      <c r="Q6" s="134"/>
      <c r="R6" s="134"/>
      <c r="S6" s="161">
        <f>'G-1'!S6:U6</f>
        <v>43033</v>
      </c>
      <c r="T6" s="161"/>
      <c r="U6" s="161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'G-1'!B10+'G-2'!B10+'G-4'!B10</f>
        <v>171</v>
      </c>
      <c r="C10" s="46">
        <f>'G-1'!C10+'G-2'!C10+'G-4'!C10</f>
        <v>582</v>
      </c>
      <c r="D10" s="46">
        <f>'G-1'!D10+'G-2'!D10+'G-4'!D10</f>
        <v>47</v>
      </c>
      <c r="E10" s="46">
        <f>'G-1'!E10+'G-2'!E10+'G-4'!E10</f>
        <v>8</v>
      </c>
      <c r="F10" s="6">
        <f t="shared" ref="F10:F22" si="0">B10*0.5+C10*1+D10*2+E10*2.5</f>
        <v>781.5</v>
      </c>
      <c r="G10" s="2"/>
      <c r="H10" s="19" t="s">
        <v>4</v>
      </c>
      <c r="I10" s="46">
        <f>'G-1'!I10+'G-2'!I10+'G-4'!I10</f>
        <v>125</v>
      </c>
      <c r="J10" s="46">
        <f>'G-1'!J10+'G-2'!J10+'G-4'!J10</f>
        <v>497</v>
      </c>
      <c r="K10" s="46">
        <f>'G-1'!K10+'G-2'!K10+'G-4'!K10</f>
        <v>44</v>
      </c>
      <c r="L10" s="46">
        <f>'G-1'!L10+'G-2'!L10+'G-4'!L10</f>
        <v>13</v>
      </c>
      <c r="M10" s="6">
        <f t="shared" ref="M10:M22" si="1">I10*0.5+J10*1+K10*2+L10*2.5</f>
        <v>680</v>
      </c>
      <c r="N10" s="9">
        <f>F20+F21+F22+M10</f>
        <v>2622</v>
      </c>
      <c r="O10" s="19" t="s">
        <v>43</v>
      </c>
      <c r="P10" s="46">
        <f>'G-1'!P10+'G-2'!P10+'G-4'!P10</f>
        <v>134</v>
      </c>
      <c r="Q10" s="46">
        <f>'G-1'!Q10+'G-2'!Q10+'G-4'!Q10</f>
        <v>457</v>
      </c>
      <c r="R10" s="46">
        <f>'G-1'!R10+'G-2'!R10+'G-4'!R10</f>
        <v>31</v>
      </c>
      <c r="S10" s="46">
        <f>'G-1'!S10+'G-2'!S10+'G-4'!S10</f>
        <v>4</v>
      </c>
      <c r="T10" s="6">
        <f t="shared" ref="T10:T21" si="2">P10*0.5+Q10*1+R10*2+S10*2.5</f>
        <v>596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188</v>
      </c>
      <c r="C11" s="46">
        <f>'G-1'!C11+'G-2'!C11+'G-4'!C11</f>
        <v>637</v>
      </c>
      <c r="D11" s="46">
        <f>'G-1'!D11+'G-2'!D11+'G-4'!D11</f>
        <v>48</v>
      </c>
      <c r="E11" s="46">
        <f>'G-1'!E11+'G-2'!E11+'G-4'!E11</f>
        <v>8</v>
      </c>
      <c r="F11" s="6">
        <f t="shared" si="0"/>
        <v>847</v>
      </c>
      <c r="G11" s="2"/>
      <c r="H11" s="19" t="s">
        <v>5</v>
      </c>
      <c r="I11" s="46">
        <f>'G-1'!I11+'G-2'!I11+'G-4'!I11</f>
        <v>108</v>
      </c>
      <c r="J11" s="46">
        <f>'G-1'!J11+'G-2'!J11+'G-4'!J11</f>
        <v>564</v>
      </c>
      <c r="K11" s="46">
        <f>'G-1'!K11+'G-2'!K11+'G-4'!K11</f>
        <v>36</v>
      </c>
      <c r="L11" s="46">
        <f>'G-1'!L11+'G-2'!L11+'G-4'!L11</f>
        <v>6</v>
      </c>
      <c r="M11" s="6">
        <f t="shared" si="1"/>
        <v>705</v>
      </c>
      <c r="N11" s="9">
        <f>F21+F22+M10+M11</f>
        <v>2698.5</v>
      </c>
      <c r="O11" s="19" t="s">
        <v>44</v>
      </c>
      <c r="P11" s="46">
        <f>'G-1'!P11+'G-2'!P11+'G-4'!P11</f>
        <v>140</v>
      </c>
      <c r="Q11" s="46">
        <f>'G-1'!Q11+'G-2'!Q11+'G-4'!Q11</f>
        <v>472</v>
      </c>
      <c r="R11" s="46">
        <f>'G-1'!R11+'G-2'!R11+'G-4'!R11</f>
        <v>33</v>
      </c>
      <c r="S11" s="46">
        <f>'G-1'!S11+'G-2'!S11+'G-4'!S11</f>
        <v>6</v>
      </c>
      <c r="T11" s="6">
        <f t="shared" si="2"/>
        <v>623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142</v>
      </c>
      <c r="C12" s="46">
        <f>'G-1'!C12+'G-2'!C12+'G-4'!C12</f>
        <v>572</v>
      </c>
      <c r="D12" s="46">
        <f>'G-1'!D12+'G-2'!D12+'G-4'!D12</f>
        <v>43</v>
      </c>
      <c r="E12" s="46">
        <f>'G-1'!E12+'G-2'!E12+'G-4'!E12</f>
        <v>9</v>
      </c>
      <c r="F12" s="6">
        <f t="shared" si="0"/>
        <v>751.5</v>
      </c>
      <c r="G12" s="2"/>
      <c r="H12" s="19" t="s">
        <v>6</v>
      </c>
      <c r="I12" s="46">
        <f>'G-1'!I12+'G-2'!I12+'G-4'!I12</f>
        <v>113</v>
      </c>
      <c r="J12" s="46">
        <f>'G-1'!J12+'G-2'!J12+'G-4'!J12</f>
        <v>518</v>
      </c>
      <c r="K12" s="46">
        <f>'G-1'!K12+'G-2'!K12+'G-4'!K12</f>
        <v>38</v>
      </c>
      <c r="L12" s="46">
        <f>'G-1'!L12+'G-2'!L12+'G-4'!L12</f>
        <v>10</v>
      </c>
      <c r="M12" s="6">
        <f t="shared" si="1"/>
        <v>675.5</v>
      </c>
      <c r="N12" s="2">
        <f>F22+M10+M11+M12</f>
        <v>2699</v>
      </c>
      <c r="O12" s="19" t="s">
        <v>32</v>
      </c>
      <c r="P12" s="46">
        <f>'G-1'!P12+'G-2'!P12+'G-4'!P12</f>
        <v>124</v>
      </c>
      <c r="Q12" s="46">
        <f>'G-1'!Q12+'G-2'!Q12+'G-4'!Q12</f>
        <v>444</v>
      </c>
      <c r="R12" s="46">
        <f>'G-1'!R12+'G-2'!R12+'G-4'!R12</f>
        <v>38</v>
      </c>
      <c r="S12" s="46">
        <f>'G-1'!S12+'G-2'!S12+'G-4'!S12</f>
        <v>4</v>
      </c>
      <c r="T12" s="6">
        <f t="shared" si="2"/>
        <v>592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133</v>
      </c>
      <c r="C13" s="46">
        <f>'G-1'!C13+'G-2'!C13+'G-4'!C13</f>
        <v>558</v>
      </c>
      <c r="D13" s="46">
        <f>'G-1'!D13+'G-2'!D13+'G-4'!D13</f>
        <v>55</v>
      </c>
      <c r="E13" s="46">
        <f>'G-1'!E13+'G-2'!E13+'G-4'!E13</f>
        <v>11</v>
      </c>
      <c r="F13" s="6">
        <f t="shared" si="0"/>
        <v>762</v>
      </c>
      <c r="G13" s="2">
        <f t="shared" ref="G13:G19" si="3">F10+F11+F12+F13</f>
        <v>3142</v>
      </c>
      <c r="H13" s="19" t="s">
        <v>7</v>
      </c>
      <c r="I13" s="46">
        <f>'G-1'!I13+'G-2'!I13+'G-4'!I13</f>
        <v>85</v>
      </c>
      <c r="J13" s="46">
        <f>'G-1'!J13+'G-2'!J13+'G-4'!J13</f>
        <v>514</v>
      </c>
      <c r="K13" s="46">
        <f>'G-1'!K13+'G-2'!K13+'G-4'!K13</f>
        <v>41</v>
      </c>
      <c r="L13" s="46">
        <f>'G-1'!L13+'G-2'!L13+'G-4'!L13</f>
        <v>7</v>
      </c>
      <c r="M13" s="6">
        <f t="shared" si="1"/>
        <v>656</v>
      </c>
      <c r="N13" s="2">
        <f t="shared" ref="N13:N18" si="4">M10+M11+M12+M13</f>
        <v>2716.5</v>
      </c>
      <c r="O13" s="19" t="s">
        <v>33</v>
      </c>
      <c r="P13" s="46">
        <f>'G-1'!P13+'G-2'!P13+'G-4'!P13</f>
        <v>130</v>
      </c>
      <c r="Q13" s="46">
        <f>'G-1'!Q13+'G-2'!Q13+'G-4'!Q13</f>
        <v>493</v>
      </c>
      <c r="R13" s="46">
        <f>'G-1'!R13+'G-2'!R13+'G-4'!R13</f>
        <v>43</v>
      </c>
      <c r="S13" s="46">
        <f>'G-1'!S13+'G-2'!S13+'G-4'!S13</f>
        <v>11</v>
      </c>
      <c r="T13" s="6">
        <f t="shared" si="2"/>
        <v>671.5</v>
      </c>
      <c r="U13" s="2">
        <f t="shared" ref="U13:U21" si="5">T10+T11+T12+T13</f>
        <v>2482.5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142</v>
      </c>
      <c r="C14" s="46">
        <f>'G-1'!C14+'G-2'!C14+'G-4'!C14</f>
        <v>501</v>
      </c>
      <c r="D14" s="46">
        <f>'G-1'!D14+'G-2'!D14+'G-4'!D14</f>
        <v>48</v>
      </c>
      <c r="E14" s="46">
        <f>'G-1'!E14+'G-2'!E14+'G-4'!E14</f>
        <v>5</v>
      </c>
      <c r="F14" s="6">
        <f t="shared" si="0"/>
        <v>680.5</v>
      </c>
      <c r="G14" s="2">
        <f t="shared" si="3"/>
        <v>3041</v>
      </c>
      <c r="H14" s="19" t="s">
        <v>9</v>
      </c>
      <c r="I14" s="46">
        <f>'G-1'!I14+'G-2'!I14+'G-4'!I14</f>
        <v>95</v>
      </c>
      <c r="J14" s="46">
        <f>'G-1'!J14+'G-2'!J14+'G-4'!J14</f>
        <v>500</v>
      </c>
      <c r="K14" s="46">
        <f>'G-1'!K14+'G-2'!K14+'G-4'!K14</f>
        <v>41</v>
      </c>
      <c r="L14" s="46">
        <f>'G-1'!L14+'G-2'!L14+'G-4'!L14</f>
        <v>6</v>
      </c>
      <c r="M14" s="6">
        <f t="shared" si="1"/>
        <v>644.5</v>
      </c>
      <c r="N14" s="2">
        <f t="shared" si="4"/>
        <v>2681</v>
      </c>
      <c r="O14" s="19" t="s">
        <v>29</v>
      </c>
      <c r="P14" s="46">
        <f>'G-1'!P14+'G-2'!P14+'G-4'!P14</f>
        <v>117</v>
      </c>
      <c r="Q14" s="46">
        <f>'G-1'!Q14+'G-2'!Q14+'G-4'!Q14</f>
        <v>501</v>
      </c>
      <c r="R14" s="46">
        <f>'G-1'!R14+'G-2'!R14+'G-4'!R14</f>
        <v>43</v>
      </c>
      <c r="S14" s="46">
        <f>'G-1'!S14+'G-2'!S14+'G-4'!S14</f>
        <v>8</v>
      </c>
      <c r="T14" s="6">
        <f t="shared" si="2"/>
        <v>665.5</v>
      </c>
      <c r="U14" s="2">
        <f t="shared" si="5"/>
        <v>2552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136</v>
      </c>
      <c r="C15" s="46">
        <f>'G-1'!C15+'G-2'!C15+'G-4'!C15</f>
        <v>485</v>
      </c>
      <c r="D15" s="46">
        <f>'G-1'!D15+'G-2'!D15+'G-4'!D15</f>
        <v>49</v>
      </c>
      <c r="E15" s="46">
        <f>'G-1'!E15+'G-2'!E15+'G-4'!E15</f>
        <v>8</v>
      </c>
      <c r="F15" s="6">
        <f t="shared" si="0"/>
        <v>671</v>
      </c>
      <c r="G15" s="2">
        <f t="shared" si="3"/>
        <v>2865</v>
      </c>
      <c r="H15" s="19" t="s">
        <v>12</v>
      </c>
      <c r="I15" s="46">
        <f>'G-1'!I15+'G-2'!I15+'G-4'!I15</f>
        <v>82</v>
      </c>
      <c r="J15" s="46">
        <f>'G-1'!J15+'G-2'!J15+'G-4'!J15</f>
        <v>510</v>
      </c>
      <c r="K15" s="46">
        <f>'G-1'!K15+'G-2'!K15+'G-4'!K15</f>
        <v>36</v>
      </c>
      <c r="L15" s="46">
        <f>'G-1'!L15+'G-2'!L15+'G-4'!L15</f>
        <v>7</v>
      </c>
      <c r="M15" s="6">
        <f t="shared" si="1"/>
        <v>640.5</v>
      </c>
      <c r="N15" s="2">
        <f t="shared" si="4"/>
        <v>2616.5</v>
      </c>
      <c r="O15" s="18" t="s">
        <v>30</v>
      </c>
      <c r="P15" s="46">
        <f>'G-1'!P15+'G-2'!P15+'G-4'!P15</f>
        <v>109</v>
      </c>
      <c r="Q15" s="46">
        <f>'G-1'!Q15+'G-2'!Q15+'G-4'!Q15</f>
        <v>437</v>
      </c>
      <c r="R15" s="46">
        <f>'G-1'!R15+'G-2'!R15+'G-4'!R15</f>
        <v>43</v>
      </c>
      <c r="S15" s="46">
        <f>'G-1'!S15+'G-2'!S15+'G-4'!S15</f>
        <v>11</v>
      </c>
      <c r="T15" s="6">
        <f t="shared" si="2"/>
        <v>605</v>
      </c>
      <c r="U15" s="2">
        <f t="shared" si="5"/>
        <v>2534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129</v>
      </c>
      <c r="C16" s="46">
        <f>'G-1'!C16+'G-2'!C16+'G-4'!C16</f>
        <v>506</v>
      </c>
      <c r="D16" s="46">
        <f>'G-1'!D16+'G-2'!D16+'G-4'!D16</f>
        <v>46</v>
      </c>
      <c r="E16" s="46">
        <f>'G-1'!E16+'G-2'!E16+'G-4'!E16</f>
        <v>10</v>
      </c>
      <c r="F16" s="6">
        <f t="shared" si="0"/>
        <v>687.5</v>
      </c>
      <c r="G16" s="2">
        <f t="shared" si="3"/>
        <v>2801</v>
      </c>
      <c r="H16" s="19" t="s">
        <v>15</v>
      </c>
      <c r="I16" s="46">
        <f>'G-1'!I16+'G-2'!I16+'G-4'!I16</f>
        <v>90</v>
      </c>
      <c r="J16" s="46">
        <f>'G-1'!J16+'G-2'!J16+'G-4'!J16</f>
        <v>506</v>
      </c>
      <c r="K16" s="46">
        <f>'G-1'!K16+'G-2'!K16+'G-4'!K16</f>
        <v>38</v>
      </c>
      <c r="L16" s="46">
        <f>'G-1'!L16+'G-2'!L16+'G-4'!L16</f>
        <v>10</v>
      </c>
      <c r="M16" s="6">
        <f t="shared" si="1"/>
        <v>652</v>
      </c>
      <c r="N16" s="2">
        <f t="shared" si="4"/>
        <v>2593</v>
      </c>
      <c r="O16" s="19" t="s">
        <v>8</v>
      </c>
      <c r="P16" s="46">
        <f>'G-1'!P16+'G-2'!P16+'G-4'!P16</f>
        <v>85</v>
      </c>
      <c r="Q16" s="46">
        <f>'G-1'!Q16+'G-2'!Q16+'G-4'!Q16</f>
        <v>489</v>
      </c>
      <c r="R16" s="46">
        <f>'G-1'!R16+'G-2'!R16+'G-4'!R16</f>
        <v>41</v>
      </c>
      <c r="S16" s="46">
        <f>'G-1'!S16+'G-2'!S16+'G-4'!S16</f>
        <v>7</v>
      </c>
      <c r="T16" s="6">
        <f t="shared" si="2"/>
        <v>631</v>
      </c>
      <c r="U16" s="2">
        <f t="shared" si="5"/>
        <v>2573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127</v>
      </c>
      <c r="C17" s="46">
        <f>'G-1'!C17+'G-2'!C17+'G-4'!C17</f>
        <v>492</v>
      </c>
      <c r="D17" s="46">
        <f>'G-1'!D17+'G-2'!D17+'G-4'!D17</f>
        <v>40</v>
      </c>
      <c r="E17" s="46">
        <f>'G-1'!E17+'G-2'!E17+'G-4'!E17</f>
        <v>12</v>
      </c>
      <c r="F17" s="6">
        <f t="shared" si="0"/>
        <v>665.5</v>
      </c>
      <c r="G17" s="2">
        <f t="shared" si="3"/>
        <v>2704.5</v>
      </c>
      <c r="H17" s="19" t="s">
        <v>18</v>
      </c>
      <c r="I17" s="46">
        <f>'G-1'!I17+'G-2'!I17+'G-4'!I17</f>
        <v>96</v>
      </c>
      <c r="J17" s="46">
        <f>'G-1'!J17+'G-2'!J17+'G-4'!J17</f>
        <v>511</v>
      </c>
      <c r="K17" s="46">
        <f>'G-1'!K17+'G-2'!K17+'G-4'!K17</f>
        <v>40</v>
      </c>
      <c r="L17" s="46">
        <f>'G-1'!L17+'G-2'!L17+'G-4'!L17</f>
        <v>8</v>
      </c>
      <c r="M17" s="6">
        <f t="shared" si="1"/>
        <v>659</v>
      </c>
      <c r="N17" s="2">
        <f t="shared" si="4"/>
        <v>2596</v>
      </c>
      <c r="O17" s="19" t="s">
        <v>10</v>
      </c>
      <c r="P17" s="46">
        <f>'G-1'!P17+'G-2'!P17+'G-4'!P17</f>
        <v>100</v>
      </c>
      <c r="Q17" s="46">
        <f>'G-1'!Q17+'G-2'!Q17+'G-4'!Q17</f>
        <v>488</v>
      </c>
      <c r="R17" s="46">
        <f>'G-1'!R17+'G-2'!R17+'G-4'!R17</f>
        <v>40</v>
      </c>
      <c r="S17" s="46">
        <f>'G-1'!S17+'G-2'!S17+'G-4'!S17</f>
        <v>4</v>
      </c>
      <c r="T17" s="6">
        <f t="shared" si="2"/>
        <v>628</v>
      </c>
      <c r="U17" s="2">
        <f t="shared" si="5"/>
        <v>2529.5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144</v>
      </c>
      <c r="C18" s="46">
        <f>'G-1'!C18+'G-2'!C18+'G-4'!C18</f>
        <v>467</v>
      </c>
      <c r="D18" s="46">
        <f>'G-1'!D18+'G-2'!D18+'G-4'!D18</f>
        <v>39</v>
      </c>
      <c r="E18" s="46">
        <f>'G-1'!E18+'G-2'!E18+'G-4'!E18</f>
        <v>10</v>
      </c>
      <c r="F18" s="6">
        <f t="shared" si="0"/>
        <v>642</v>
      </c>
      <c r="G18" s="2">
        <f t="shared" si="3"/>
        <v>2666</v>
      </c>
      <c r="H18" s="19" t="s">
        <v>20</v>
      </c>
      <c r="I18" s="46">
        <f>'G-1'!I18+'G-2'!I18+'G-4'!I18</f>
        <v>106</v>
      </c>
      <c r="J18" s="46">
        <f>'G-1'!J18+'G-2'!J18+'G-4'!J18</f>
        <v>530</v>
      </c>
      <c r="K18" s="46">
        <f>'G-1'!K18+'G-2'!K18+'G-4'!K18</f>
        <v>36</v>
      </c>
      <c r="L18" s="46">
        <f>'G-1'!L18+'G-2'!L18+'G-4'!L18</f>
        <v>9</v>
      </c>
      <c r="M18" s="6">
        <f t="shared" si="1"/>
        <v>677.5</v>
      </c>
      <c r="N18" s="2">
        <f t="shared" si="4"/>
        <v>2629</v>
      </c>
      <c r="O18" s="19" t="s">
        <v>13</v>
      </c>
      <c r="P18" s="46">
        <f>'G-1'!P18+'G-2'!P18+'G-4'!P18</f>
        <v>100</v>
      </c>
      <c r="Q18" s="46">
        <f>'G-1'!Q18+'G-2'!Q18+'G-4'!Q18</f>
        <v>460</v>
      </c>
      <c r="R18" s="46">
        <f>'G-1'!R18+'G-2'!R18+'G-4'!R18</f>
        <v>52</v>
      </c>
      <c r="S18" s="46">
        <f>'G-1'!S18+'G-2'!S18+'G-4'!S18</f>
        <v>4</v>
      </c>
      <c r="T18" s="6">
        <f t="shared" si="2"/>
        <v>624</v>
      </c>
      <c r="U18" s="2">
        <f t="shared" si="5"/>
        <v>2488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127</v>
      </c>
      <c r="C19" s="47">
        <f>'G-1'!C19+'G-2'!C19+'G-4'!C19</f>
        <v>483</v>
      </c>
      <c r="D19" s="47">
        <f>'G-1'!D19+'G-2'!D19+'G-4'!D19</f>
        <v>42</v>
      </c>
      <c r="E19" s="47">
        <f>'G-1'!E19+'G-2'!E19+'G-4'!E19</f>
        <v>11</v>
      </c>
      <c r="F19" s="7">
        <f t="shared" si="0"/>
        <v>658</v>
      </c>
      <c r="G19" s="3">
        <f t="shared" si="3"/>
        <v>2653</v>
      </c>
      <c r="H19" s="20" t="s">
        <v>22</v>
      </c>
      <c r="I19" s="46">
        <f>'G-1'!I19+'G-2'!I19+'G-4'!I19</f>
        <v>113</v>
      </c>
      <c r="J19" s="46">
        <f>'G-1'!J19+'G-2'!J19+'G-4'!J19</f>
        <v>565</v>
      </c>
      <c r="K19" s="46">
        <f>'G-1'!K19+'G-2'!K19+'G-4'!K19</f>
        <v>36</v>
      </c>
      <c r="L19" s="46">
        <f>'G-1'!L19+'G-2'!L19+'G-4'!L19</f>
        <v>13</v>
      </c>
      <c r="M19" s="6">
        <f t="shared" si="1"/>
        <v>726</v>
      </c>
      <c r="N19" s="2">
        <f>M16+M17+M18+M19</f>
        <v>2714.5</v>
      </c>
      <c r="O19" s="19" t="s">
        <v>16</v>
      </c>
      <c r="P19" s="46">
        <f>'G-1'!P19+'G-2'!P19+'G-4'!P19</f>
        <v>73</v>
      </c>
      <c r="Q19" s="46">
        <f>'G-1'!Q19+'G-2'!Q19+'G-4'!Q19</f>
        <v>460</v>
      </c>
      <c r="R19" s="46">
        <f>'G-1'!R19+'G-2'!R19+'G-4'!R19</f>
        <v>47</v>
      </c>
      <c r="S19" s="46">
        <f>'G-1'!S19+'G-2'!S19+'G-4'!S19</f>
        <v>4</v>
      </c>
      <c r="T19" s="6">
        <f t="shared" si="2"/>
        <v>600.5</v>
      </c>
      <c r="U19" s="2">
        <f t="shared" si="5"/>
        <v>2483.5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112</v>
      </c>
      <c r="C20" s="45">
        <f>'G-1'!C20+'G-2'!C20+'G-4'!C20</f>
        <v>470</v>
      </c>
      <c r="D20" s="45">
        <f>'G-1'!D20+'G-2'!D20+'G-4'!D20</f>
        <v>40</v>
      </c>
      <c r="E20" s="45">
        <f>'G-1'!E20+'G-2'!E20+'G-4'!E20</f>
        <v>9</v>
      </c>
      <c r="F20" s="8">
        <f t="shared" si="0"/>
        <v>628.5</v>
      </c>
      <c r="G20" s="35"/>
      <c r="H20" s="19" t="s">
        <v>24</v>
      </c>
      <c r="I20" s="46">
        <f>'G-1'!I20+'G-2'!I20+'G-4'!I20</f>
        <v>123</v>
      </c>
      <c r="J20" s="46">
        <f>'G-1'!J20+'G-2'!J20+'G-4'!J20</f>
        <v>545</v>
      </c>
      <c r="K20" s="46">
        <f>'G-1'!K20+'G-2'!K20+'G-4'!K20</f>
        <v>39</v>
      </c>
      <c r="L20" s="46">
        <f>'G-1'!L20+'G-2'!L20+'G-4'!L20</f>
        <v>4</v>
      </c>
      <c r="M20" s="8">
        <f t="shared" si="1"/>
        <v>694.5</v>
      </c>
      <c r="N20" s="2">
        <f>M17+M18+M19+M20</f>
        <v>2757</v>
      </c>
      <c r="O20" s="19" t="s">
        <v>45</v>
      </c>
      <c r="P20" s="46">
        <f>'G-1'!P20+'G-2'!P20+'G-4'!P20</f>
        <v>68</v>
      </c>
      <c r="Q20" s="46">
        <f>'G-1'!Q20+'G-2'!Q20+'G-4'!Q20</f>
        <v>440</v>
      </c>
      <c r="R20" s="46">
        <f>'G-1'!R20+'G-2'!R20+'G-4'!R20</f>
        <v>39</v>
      </c>
      <c r="S20" s="46">
        <f>'G-1'!S20+'G-2'!S20+'G-4'!S20</f>
        <v>6</v>
      </c>
      <c r="T20" s="8">
        <f t="shared" si="2"/>
        <v>567</v>
      </c>
      <c r="U20" s="2">
        <f t="shared" si="5"/>
        <v>2419.5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107</v>
      </c>
      <c r="C21" s="45">
        <f>'G-1'!C21+'G-2'!C21+'G-4'!C21</f>
        <v>495</v>
      </c>
      <c r="D21" s="45">
        <f>'G-1'!D21+'G-2'!D21+'G-4'!D21</f>
        <v>47</v>
      </c>
      <c r="E21" s="45">
        <f>'G-1'!E21+'G-2'!E21+'G-4'!E21</f>
        <v>13</v>
      </c>
      <c r="F21" s="6">
        <f t="shared" si="0"/>
        <v>675</v>
      </c>
      <c r="G21" s="36"/>
      <c r="H21" s="20" t="s">
        <v>25</v>
      </c>
      <c r="I21" s="46">
        <f>'G-1'!I21+'G-2'!I21+'G-4'!I21</f>
        <v>149</v>
      </c>
      <c r="J21" s="46">
        <f>'G-1'!J21+'G-2'!J21+'G-4'!J21</f>
        <v>540</v>
      </c>
      <c r="K21" s="46">
        <f>'G-1'!K21+'G-2'!K21+'G-4'!K21</f>
        <v>42</v>
      </c>
      <c r="L21" s="46">
        <f>'G-1'!L21+'G-2'!L21+'G-4'!L21</f>
        <v>4</v>
      </c>
      <c r="M21" s="6">
        <f t="shared" si="1"/>
        <v>708.5</v>
      </c>
      <c r="N21" s="2">
        <f>M18+M19+M20+M21</f>
        <v>2806.5</v>
      </c>
      <c r="O21" s="21" t="s">
        <v>46</v>
      </c>
      <c r="P21" s="47">
        <f>'G-1'!P21+'G-2'!P21+'G-4'!P21</f>
        <v>75</v>
      </c>
      <c r="Q21" s="47">
        <f>'G-1'!Q21+'G-2'!Q21+'G-4'!Q21</f>
        <v>431</v>
      </c>
      <c r="R21" s="47">
        <f>'G-1'!R21+'G-2'!R21+'G-4'!R21</f>
        <v>38</v>
      </c>
      <c r="S21" s="47">
        <f>'G-1'!S21+'G-2'!S21+'G-4'!S21</f>
        <v>3</v>
      </c>
      <c r="T21" s="7">
        <f t="shared" si="2"/>
        <v>552</v>
      </c>
      <c r="U21" s="3">
        <f t="shared" si="5"/>
        <v>2343.5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120</v>
      </c>
      <c r="C22" s="45">
        <f>'G-1'!C22+'G-2'!C22+'G-4'!C22</f>
        <v>477</v>
      </c>
      <c r="D22" s="45">
        <f>'G-1'!D22+'G-2'!D22+'G-4'!D22</f>
        <v>42</v>
      </c>
      <c r="E22" s="45">
        <f>'G-1'!E22+'G-2'!E22+'G-4'!E22</f>
        <v>7</v>
      </c>
      <c r="F22" s="6">
        <f t="shared" si="0"/>
        <v>638.5</v>
      </c>
      <c r="G22" s="2"/>
      <c r="H22" s="21" t="s">
        <v>26</v>
      </c>
      <c r="I22" s="46">
        <f>'G-1'!I22+'G-2'!I22+'G-4'!I22</f>
        <v>142</v>
      </c>
      <c r="J22" s="46">
        <f>'G-1'!J22+'G-2'!J22+'G-4'!J22</f>
        <v>519</v>
      </c>
      <c r="K22" s="46">
        <f>'G-1'!K22+'G-2'!K22+'G-4'!K22</f>
        <v>39</v>
      </c>
      <c r="L22" s="46">
        <f>'G-1'!L22+'G-2'!L22+'G-4'!L22</f>
        <v>7</v>
      </c>
      <c r="M22" s="6">
        <f t="shared" si="1"/>
        <v>685.5</v>
      </c>
      <c r="N22" s="3">
        <f>M19+M20+M21+M22</f>
        <v>2814.5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3142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2814.5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2573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93</v>
      </c>
      <c r="N24" s="57"/>
      <c r="O24" s="152"/>
      <c r="P24" s="153"/>
      <c r="Q24" s="52" t="s">
        <v>73</v>
      </c>
      <c r="R24" s="55"/>
      <c r="S24" s="55"/>
      <c r="T24" s="56" t="s">
        <v>83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113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2" t="str">
        <f>'G-1'!D5</f>
        <v>CALLE 72 X CARRERA 53</v>
      </c>
      <c r="D5" s="182"/>
      <c r="E5" s="182"/>
      <c r="F5" s="78"/>
      <c r="G5" s="79"/>
      <c r="H5" s="70" t="s">
        <v>53</v>
      </c>
      <c r="I5" s="183">
        <f>'G-1'!L5</f>
        <v>7254</v>
      </c>
      <c r="J5" s="183"/>
    </row>
    <row r="6" spans="1:10" x14ac:dyDescent="0.2">
      <c r="A6" s="134" t="s">
        <v>114</v>
      </c>
      <c r="B6" s="134"/>
      <c r="C6" s="168" t="s">
        <v>150</v>
      </c>
      <c r="D6" s="168"/>
      <c r="E6" s="168"/>
      <c r="F6" s="78"/>
      <c r="G6" s="79"/>
      <c r="H6" s="70" t="s">
        <v>58</v>
      </c>
      <c r="I6" s="169">
        <f>'G-1'!S6</f>
        <v>43033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115</v>
      </c>
      <c r="B8" s="173" t="s">
        <v>116</v>
      </c>
      <c r="C8" s="171" t="s">
        <v>117</v>
      </c>
      <c r="D8" s="173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5" t="s">
        <v>123</v>
      </c>
      <c r="J8" s="177" t="s">
        <v>124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125</v>
      </c>
      <c r="B10" s="165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127</v>
      </c>
      <c r="D11" s="92" t="s">
        <v>128</v>
      </c>
      <c r="E11" s="93">
        <v>57</v>
      </c>
      <c r="F11" s="93">
        <v>291</v>
      </c>
      <c r="G11" s="93">
        <v>40</v>
      </c>
      <c r="H11" s="93">
        <v>6</v>
      </c>
      <c r="I11" s="93">
        <f t="shared" ref="I11:I45" si="0">E11*0.5+F11+G11*2+H11*2.5</f>
        <v>414.5</v>
      </c>
      <c r="J11" s="94">
        <f>IF(I11=0,"0,00",I11/SUM(I10:I12)*100)</f>
        <v>80.329457364341081</v>
      </c>
    </row>
    <row r="12" spans="1:10" x14ac:dyDescent="0.2">
      <c r="A12" s="163"/>
      <c r="B12" s="166"/>
      <c r="C12" s="95" t="s">
        <v>137</v>
      </c>
      <c r="D12" s="96" t="s">
        <v>129</v>
      </c>
      <c r="E12" s="49">
        <v>11</v>
      </c>
      <c r="F12" s="49">
        <v>91</v>
      </c>
      <c r="G12" s="49">
        <v>0</v>
      </c>
      <c r="H12" s="49">
        <v>2</v>
      </c>
      <c r="I12" s="97">
        <f t="shared" si="0"/>
        <v>101.5</v>
      </c>
      <c r="J12" s="98">
        <f>IF(I12=0,"0,00",I12/SUM(I10:I12)*100)</f>
        <v>19.670542635658915</v>
      </c>
    </row>
    <row r="13" spans="1:10" x14ac:dyDescent="0.2">
      <c r="A13" s="163"/>
      <c r="B13" s="16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130</v>
      </c>
      <c r="D14" s="92" t="s">
        <v>128</v>
      </c>
      <c r="E14" s="93">
        <v>57</v>
      </c>
      <c r="F14" s="93">
        <v>258</v>
      </c>
      <c r="G14" s="93">
        <v>32</v>
      </c>
      <c r="H14" s="93">
        <v>2</v>
      </c>
      <c r="I14" s="93">
        <f t="shared" si="0"/>
        <v>355.5</v>
      </c>
      <c r="J14" s="94">
        <f>IF(I14=0,"0,00",I14/SUM(I13:I15)*100)</f>
        <v>78.131868131868131</v>
      </c>
    </row>
    <row r="15" spans="1:10" x14ac:dyDescent="0.2">
      <c r="A15" s="163"/>
      <c r="B15" s="166"/>
      <c r="C15" s="95" t="s">
        <v>138</v>
      </c>
      <c r="D15" s="96" t="s">
        <v>129</v>
      </c>
      <c r="E15" s="49">
        <v>17</v>
      </c>
      <c r="F15" s="49">
        <v>91</v>
      </c>
      <c r="G15" s="49">
        <v>0</v>
      </c>
      <c r="H15" s="49">
        <v>0</v>
      </c>
      <c r="I15" s="97">
        <f t="shared" si="0"/>
        <v>99.5</v>
      </c>
      <c r="J15" s="98">
        <f>IF(I15=0,"0,00",I15/SUM(I13:I15)*100)</f>
        <v>21.868131868131869</v>
      </c>
    </row>
    <row r="16" spans="1:10" x14ac:dyDescent="0.2">
      <c r="A16" s="163"/>
      <c r="B16" s="16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131</v>
      </c>
      <c r="D17" s="92" t="s">
        <v>128</v>
      </c>
      <c r="E17" s="93">
        <v>14</v>
      </c>
      <c r="F17" s="93">
        <v>171</v>
      </c>
      <c r="G17" s="93">
        <v>41</v>
      </c>
      <c r="H17" s="93">
        <v>4</v>
      </c>
      <c r="I17" s="93">
        <f t="shared" si="0"/>
        <v>270</v>
      </c>
      <c r="J17" s="94">
        <f>IF(I17=0,"0,00",I17/SUM(I16:I18)*100)</f>
        <v>75.630252100840337</v>
      </c>
    </row>
    <row r="18" spans="1:10" x14ac:dyDescent="0.2">
      <c r="A18" s="164"/>
      <c r="B18" s="167"/>
      <c r="C18" s="100" t="s">
        <v>139</v>
      </c>
      <c r="D18" s="96" t="s">
        <v>129</v>
      </c>
      <c r="E18" s="49">
        <v>10</v>
      </c>
      <c r="F18" s="49">
        <v>82</v>
      </c>
      <c r="G18" s="49">
        <v>0</v>
      </c>
      <c r="H18" s="49">
        <v>0</v>
      </c>
      <c r="I18" s="97">
        <f t="shared" si="0"/>
        <v>87</v>
      </c>
      <c r="J18" s="98">
        <f>IF(I18=0,"0,00",I18/SUM(I16:I18)*100)</f>
        <v>24.369747899159663</v>
      </c>
    </row>
    <row r="19" spans="1:10" x14ac:dyDescent="0.2">
      <c r="A19" s="162" t="s">
        <v>132</v>
      </c>
      <c r="B19" s="165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127</v>
      </c>
      <c r="D20" s="92" t="s">
        <v>128</v>
      </c>
      <c r="E20" s="93">
        <f>'G-2'!B20+'G-2'!B21</f>
        <v>50</v>
      </c>
      <c r="F20" s="93">
        <f>'G-2'!C20+'G-2'!C21</f>
        <v>301</v>
      </c>
      <c r="G20" s="93">
        <f>'G-2'!D20+'G-2'!D21</f>
        <v>41</v>
      </c>
      <c r="H20" s="93">
        <f>'G-2'!E20+'G-2'!E21</f>
        <v>8</v>
      </c>
      <c r="I20" s="93">
        <f t="shared" si="0"/>
        <v>428</v>
      </c>
      <c r="J20" s="94">
        <f>IF(I20=0,"0,00",I20/SUM(I19:I21)*100)</f>
        <v>100</v>
      </c>
    </row>
    <row r="21" spans="1:10" x14ac:dyDescent="0.2">
      <c r="A21" s="163"/>
      <c r="B21" s="166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130</v>
      </c>
      <c r="D23" s="92" t="s">
        <v>128</v>
      </c>
      <c r="E23" s="93">
        <f>'G-2'!I20+'G-2'!I21</f>
        <v>75</v>
      </c>
      <c r="F23" s="93">
        <f>'G-2'!J20+'G-2'!J21</f>
        <v>320</v>
      </c>
      <c r="G23" s="93">
        <f>'G-2'!K20+'G-2'!K21</f>
        <v>39</v>
      </c>
      <c r="H23" s="93">
        <f>'G-2'!L20+'G-2'!L21</f>
        <v>2</v>
      </c>
      <c r="I23" s="93">
        <f t="shared" si="0"/>
        <v>440.5</v>
      </c>
      <c r="J23" s="94">
        <f>IF(I23=0,"0,00",I23/SUM(I22:I24)*100)</f>
        <v>100</v>
      </c>
    </row>
    <row r="24" spans="1:10" x14ac:dyDescent="0.2">
      <c r="A24" s="163"/>
      <c r="B24" s="166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131</v>
      </c>
      <c r="D26" s="92" t="s">
        <v>128</v>
      </c>
      <c r="E26" s="93">
        <f>'G-2'!P19+'G-2'!P20</f>
        <v>44</v>
      </c>
      <c r="F26" s="93">
        <f>'G-2'!Q19+'G-2'!Q20</f>
        <v>238</v>
      </c>
      <c r="G26" s="93">
        <f>'G-2'!R19+'G-2'!R20</f>
        <v>33</v>
      </c>
      <c r="H26" s="93">
        <f>'G-2'!S19+'G-2'!S20</f>
        <v>4</v>
      </c>
      <c r="I26" s="93">
        <f t="shared" si="0"/>
        <v>336</v>
      </c>
      <c r="J26" s="94">
        <f>IF(I26=0,"0,00",I26/SUM(I25:I27)*100)</f>
        <v>100</v>
      </c>
    </row>
    <row r="27" spans="1:10" x14ac:dyDescent="0.2">
      <c r="A27" s="164"/>
      <c r="B27" s="167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133</v>
      </c>
      <c r="B28" s="16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134</v>
      </c>
      <c r="B37" s="165">
        <v>3</v>
      </c>
      <c r="C37" s="101"/>
      <c r="D37" s="90" t="s">
        <v>126</v>
      </c>
      <c r="E37" s="50">
        <v>15</v>
      </c>
      <c r="F37" s="50">
        <v>38</v>
      </c>
      <c r="G37" s="50">
        <v>2</v>
      </c>
      <c r="H37" s="50">
        <v>0</v>
      </c>
      <c r="I37" s="50">
        <f t="shared" si="0"/>
        <v>49.5</v>
      </c>
      <c r="J37" s="91">
        <f>IF(I37=0,"0,00",I37/SUM(I37:I39)*100)</f>
        <v>9.639727361246349</v>
      </c>
    </row>
    <row r="38" spans="1:10" x14ac:dyDescent="0.2">
      <c r="A38" s="163"/>
      <c r="B38" s="166"/>
      <c r="C38" s="89" t="s">
        <v>127</v>
      </c>
      <c r="D38" s="92" t="s">
        <v>128</v>
      </c>
      <c r="E38" s="93">
        <v>97</v>
      </c>
      <c r="F38" s="93">
        <v>328</v>
      </c>
      <c r="G38" s="93">
        <v>7</v>
      </c>
      <c r="H38" s="93">
        <v>2</v>
      </c>
      <c r="I38" s="93">
        <f t="shared" si="0"/>
        <v>395.5</v>
      </c>
      <c r="J38" s="94">
        <f>IF(I38=0,"0,00",I38/SUM(I37:I39)*100)</f>
        <v>77.020447906523856</v>
      </c>
    </row>
    <row r="39" spans="1:10" x14ac:dyDescent="0.2">
      <c r="A39" s="163"/>
      <c r="B39" s="166"/>
      <c r="C39" s="95" t="s">
        <v>146</v>
      </c>
      <c r="D39" s="96" t="s">
        <v>129</v>
      </c>
      <c r="E39" s="49">
        <v>15</v>
      </c>
      <c r="F39" s="49">
        <v>56</v>
      </c>
      <c r="G39" s="49">
        <v>0</v>
      </c>
      <c r="H39" s="49">
        <v>2</v>
      </c>
      <c r="I39" s="97">
        <f t="shared" si="0"/>
        <v>68.5</v>
      </c>
      <c r="J39" s="98">
        <f>IF(I39=0,"0,00",I39/SUM(I37:I39)*100)</f>
        <v>13.339824732229797</v>
      </c>
    </row>
    <row r="40" spans="1:10" x14ac:dyDescent="0.2">
      <c r="A40" s="163"/>
      <c r="B40" s="166"/>
      <c r="C40" s="99"/>
      <c r="D40" s="90" t="s">
        <v>126</v>
      </c>
      <c r="E40" s="50">
        <v>16</v>
      </c>
      <c r="F40" s="50">
        <v>42</v>
      </c>
      <c r="G40" s="50">
        <v>2</v>
      </c>
      <c r="H40" s="50">
        <v>0</v>
      </c>
      <c r="I40" s="50">
        <f t="shared" si="0"/>
        <v>54</v>
      </c>
      <c r="J40" s="91">
        <f>IF(I40=0,"0,00",I40/SUM(I40:I42)*100)</f>
        <v>11.009174311926607</v>
      </c>
    </row>
    <row r="41" spans="1:10" x14ac:dyDescent="0.2">
      <c r="A41" s="163"/>
      <c r="B41" s="166"/>
      <c r="C41" s="89" t="s">
        <v>130</v>
      </c>
      <c r="D41" s="92" t="s">
        <v>128</v>
      </c>
      <c r="E41" s="93">
        <v>117</v>
      </c>
      <c r="F41" s="93">
        <v>294</v>
      </c>
      <c r="G41" s="93">
        <v>9</v>
      </c>
      <c r="H41" s="93">
        <v>2</v>
      </c>
      <c r="I41" s="93">
        <f t="shared" si="0"/>
        <v>375.5</v>
      </c>
      <c r="J41" s="94">
        <f>IF(I41=0,"0,00",I41/SUM(I40:I42)*100)</f>
        <v>76.554536187563713</v>
      </c>
    </row>
    <row r="42" spans="1:10" x14ac:dyDescent="0.2">
      <c r="A42" s="163"/>
      <c r="B42" s="166"/>
      <c r="C42" s="95" t="s">
        <v>147</v>
      </c>
      <c r="D42" s="96" t="s">
        <v>129</v>
      </c>
      <c r="E42" s="49">
        <v>13</v>
      </c>
      <c r="F42" s="49">
        <v>52</v>
      </c>
      <c r="G42" s="49">
        <v>0</v>
      </c>
      <c r="H42" s="49">
        <v>1</v>
      </c>
      <c r="I42" s="97">
        <f t="shared" si="0"/>
        <v>61</v>
      </c>
      <c r="J42" s="98">
        <f>IF(I42=0,"0,00",I42/SUM(I40:I42)*100)</f>
        <v>12.436289500509684</v>
      </c>
    </row>
    <row r="43" spans="1:10" x14ac:dyDescent="0.2">
      <c r="A43" s="163"/>
      <c r="B43" s="166"/>
      <c r="C43" s="99"/>
      <c r="D43" s="90" t="s">
        <v>126</v>
      </c>
      <c r="E43" s="50">
        <v>7</v>
      </c>
      <c r="F43" s="50">
        <v>35</v>
      </c>
      <c r="G43" s="50">
        <v>1</v>
      </c>
      <c r="H43" s="50">
        <v>0</v>
      </c>
      <c r="I43" s="50">
        <f t="shared" si="0"/>
        <v>40.5</v>
      </c>
      <c r="J43" s="91">
        <f>IF(I43=0,"0,00",I43/SUM(I43:I45)*100)</f>
        <v>9.183673469387756</v>
      </c>
    </row>
    <row r="44" spans="1:10" x14ac:dyDescent="0.2">
      <c r="A44" s="163"/>
      <c r="B44" s="166"/>
      <c r="C44" s="89" t="s">
        <v>131</v>
      </c>
      <c r="D44" s="92" t="s">
        <v>128</v>
      </c>
      <c r="E44" s="93">
        <v>56</v>
      </c>
      <c r="F44" s="93">
        <v>320</v>
      </c>
      <c r="G44" s="93">
        <v>5</v>
      </c>
      <c r="H44" s="93">
        <v>2</v>
      </c>
      <c r="I44" s="93">
        <f t="shared" si="0"/>
        <v>363</v>
      </c>
      <c r="J44" s="94">
        <f>IF(I44=0,"0,00",I44/SUM(I43:I45)*100)</f>
        <v>82.312925170068027</v>
      </c>
    </row>
    <row r="45" spans="1:10" x14ac:dyDescent="0.2">
      <c r="A45" s="164"/>
      <c r="B45" s="167"/>
      <c r="C45" s="100" t="s">
        <v>148</v>
      </c>
      <c r="D45" s="96" t="s">
        <v>129</v>
      </c>
      <c r="E45" s="49">
        <v>10</v>
      </c>
      <c r="F45" s="49">
        <v>30</v>
      </c>
      <c r="G45" s="49">
        <v>0</v>
      </c>
      <c r="H45" s="49">
        <v>1</v>
      </c>
      <c r="I45" s="102">
        <f t="shared" si="0"/>
        <v>37.5</v>
      </c>
      <c r="J45" s="98">
        <f>IF(I45=0,"0,00",I45/SUM(I43:I45)*100)</f>
        <v>8.5034013605442169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25" zoomScale="91" zoomScaleNormal="91" workbookViewId="0">
      <selection activeCell="V24" sqref="V24"/>
    </sheetView>
  </sheetViews>
  <sheetFormatPr baseColWidth="10" defaultRowHeight="12.75" x14ac:dyDescent="0.2"/>
  <cols>
    <col min="2" max="2" width="5.85546875" customWidth="1"/>
    <col min="3" max="4" width="5" customWidth="1"/>
    <col min="5" max="5" width="6" customWidth="1"/>
    <col min="6" max="6" width="5" customWidth="1"/>
    <col min="7" max="7" width="5.85546875" customWidth="1"/>
    <col min="8" max="8" width="4.7109375" customWidth="1"/>
    <col min="9" max="9" width="5.14062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95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96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97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98</v>
      </c>
      <c r="B8" s="187"/>
      <c r="C8" s="186" t="s">
        <v>99</v>
      </c>
      <c r="D8" s="186"/>
      <c r="E8" s="186"/>
      <c r="F8" s="186"/>
      <c r="G8" s="186"/>
      <c r="H8" s="186"/>
      <c r="I8" s="59"/>
      <c r="J8" s="59"/>
      <c r="K8" s="59"/>
      <c r="L8" s="187" t="s">
        <v>100</v>
      </c>
      <c r="M8" s="187"/>
      <c r="N8" s="187"/>
      <c r="O8" s="186" t="str">
        <f>'G-1'!D5</f>
        <v>CALLE 72 X CARRERA 53</v>
      </c>
      <c r="P8" s="186"/>
      <c r="Q8" s="186"/>
      <c r="R8" s="186"/>
      <c r="S8" s="186"/>
      <c r="T8" s="59"/>
      <c r="U8" s="59"/>
      <c r="V8" s="187" t="s">
        <v>101</v>
      </c>
      <c r="W8" s="187"/>
      <c r="X8" s="187"/>
      <c r="Y8" s="186">
        <f>'G-1'!L5</f>
        <v>7254</v>
      </c>
      <c r="Z8" s="186"/>
      <c r="AA8" s="186"/>
      <c r="AB8" s="59"/>
      <c r="AC8" s="59"/>
      <c r="AD8" s="59"/>
      <c r="AE8" s="59"/>
      <c r="AF8" s="59"/>
      <c r="AG8" s="59"/>
      <c r="AH8" s="187" t="s">
        <v>102</v>
      </c>
      <c r="AI8" s="187"/>
      <c r="AJ8" s="188">
        <f>'G-1'!S6</f>
        <v>43033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135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136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104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943.5</v>
      </c>
      <c r="AV12" s="64">
        <f t="shared" si="0"/>
        <v>935.5</v>
      </c>
      <c r="AW12" s="64">
        <f t="shared" si="0"/>
        <v>919.5</v>
      </c>
      <c r="AX12" s="64">
        <f t="shared" si="0"/>
        <v>939.5</v>
      </c>
      <c r="AY12" s="64">
        <f t="shared" si="0"/>
        <v>928.5</v>
      </c>
      <c r="AZ12" s="64">
        <f t="shared" si="0"/>
        <v>910.5</v>
      </c>
      <c r="BA12" s="64">
        <f t="shared" si="0"/>
        <v>872.5</v>
      </c>
      <c r="BB12" s="64"/>
      <c r="BC12" s="64"/>
      <c r="BD12" s="64"/>
      <c r="BE12" s="64">
        <f t="shared" ref="BE12:BQ12" si="1">P14</f>
        <v>795.5</v>
      </c>
      <c r="BF12" s="64">
        <f t="shared" si="1"/>
        <v>776</v>
      </c>
      <c r="BG12" s="64">
        <f t="shared" si="1"/>
        <v>766</v>
      </c>
      <c r="BH12" s="64">
        <f t="shared" si="1"/>
        <v>798</v>
      </c>
      <c r="BI12" s="64">
        <f t="shared" si="1"/>
        <v>806</v>
      </c>
      <c r="BJ12" s="64">
        <f t="shared" si="1"/>
        <v>830.5</v>
      </c>
      <c r="BK12" s="64">
        <f t="shared" si="1"/>
        <v>824.5</v>
      </c>
      <c r="BL12" s="64">
        <f t="shared" si="1"/>
        <v>833.5</v>
      </c>
      <c r="BM12" s="64">
        <f t="shared" si="1"/>
        <v>845.5</v>
      </c>
      <c r="BN12" s="64">
        <f t="shared" si="1"/>
        <v>880</v>
      </c>
      <c r="BO12" s="64">
        <f t="shared" si="1"/>
        <v>906</v>
      </c>
      <c r="BP12" s="64">
        <f t="shared" si="1"/>
        <v>921</v>
      </c>
      <c r="BQ12" s="64">
        <f t="shared" si="1"/>
        <v>916.5</v>
      </c>
      <c r="BR12" s="64"/>
      <c r="BS12" s="64"/>
      <c r="BT12" s="64"/>
      <c r="BU12" s="64">
        <f t="shared" ref="BU12:CC12" si="2">AG14</f>
        <v>670.5</v>
      </c>
      <c r="BV12" s="64">
        <f t="shared" si="2"/>
        <v>741.5</v>
      </c>
      <c r="BW12" s="64">
        <f t="shared" si="2"/>
        <v>729.5</v>
      </c>
      <c r="BX12" s="64">
        <f t="shared" si="2"/>
        <v>740</v>
      </c>
      <c r="BY12" s="64">
        <f t="shared" si="2"/>
        <v>696</v>
      </c>
      <c r="BZ12" s="64">
        <f t="shared" si="2"/>
        <v>648</v>
      </c>
      <c r="CA12" s="64">
        <f t="shared" si="2"/>
        <v>684.5</v>
      </c>
      <c r="CB12" s="64">
        <f t="shared" si="2"/>
        <v>711</v>
      </c>
      <c r="CC12" s="64">
        <f t="shared" si="2"/>
        <v>712</v>
      </c>
    </row>
    <row r="13" spans="1:81" ht="16.5" customHeight="1" x14ac:dyDescent="0.2">
      <c r="A13" s="67" t="s">
        <v>105</v>
      </c>
      <c r="B13" s="116">
        <f>'G-1'!F10</f>
        <v>230</v>
      </c>
      <c r="C13" s="116">
        <f>'G-1'!F11</f>
        <v>247.5</v>
      </c>
      <c r="D13" s="116">
        <f>'G-1'!F12</f>
        <v>233</v>
      </c>
      <c r="E13" s="116">
        <f>'G-1'!F13</f>
        <v>233</v>
      </c>
      <c r="F13" s="116">
        <f>'G-1'!F14</f>
        <v>222</v>
      </c>
      <c r="G13" s="116">
        <f>'G-1'!F15</f>
        <v>231.5</v>
      </c>
      <c r="H13" s="116">
        <f>'G-1'!F16</f>
        <v>253</v>
      </c>
      <c r="I13" s="116">
        <f>'G-1'!F17</f>
        <v>222</v>
      </c>
      <c r="J13" s="116">
        <f>'G-1'!F18</f>
        <v>204</v>
      </c>
      <c r="K13" s="116">
        <f>'G-1'!F19</f>
        <v>193.5</v>
      </c>
      <c r="L13" s="117"/>
      <c r="M13" s="116">
        <f>'G-1'!F20</f>
        <v>201.5</v>
      </c>
      <c r="N13" s="116">
        <f>'G-1'!F21</f>
        <v>210.5</v>
      </c>
      <c r="O13" s="116">
        <f>'G-1'!F22</f>
        <v>180.5</v>
      </c>
      <c r="P13" s="116">
        <f>'G-1'!M10</f>
        <v>203</v>
      </c>
      <c r="Q13" s="116">
        <f>'G-1'!M11</f>
        <v>182</v>
      </c>
      <c r="R13" s="116">
        <f>'G-1'!M12</f>
        <v>200.5</v>
      </c>
      <c r="S13" s="116">
        <f>'G-1'!M13</f>
        <v>212.5</v>
      </c>
      <c r="T13" s="116">
        <f>'G-1'!M14</f>
        <v>211</v>
      </c>
      <c r="U13" s="116">
        <f>'G-1'!M15</f>
        <v>206.5</v>
      </c>
      <c r="V13" s="116">
        <f>'G-1'!M16</f>
        <v>194.5</v>
      </c>
      <c r="W13" s="116">
        <f>'G-1'!M17</f>
        <v>221.5</v>
      </c>
      <c r="X13" s="116">
        <f>'G-1'!M18</f>
        <v>223</v>
      </c>
      <c r="Y13" s="116">
        <f>'G-1'!M19</f>
        <v>241</v>
      </c>
      <c r="Z13" s="116">
        <f>'G-1'!M20</f>
        <v>220.5</v>
      </c>
      <c r="AA13" s="116">
        <f>'G-1'!M21</f>
        <v>236.5</v>
      </c>
      <c r="AB13" s="116">
        <f>'G-1'!M22</f>
        <v>218.5</v>
      </c>
      <c r="AC13" s="117"/>
      <c r="AD13" s="116">
        <f>'G-1'!T10</f>
        <v>147</v>
      </c>
      <c r="AE13" s="116">
        <f>'G-1'!T11</f>
        <v>160.5</v>
      </c>
      <c r="AF13" s="116">
        <f>'G-1'!T12</f>
        <v>144</v>
      </c>
      <c r="AG13" s="116">
        <f>'G-1'!T13</f>
        <v>219</v>
      </c>
      <c r="AH13" s="116">
        <f>'G-1'!T14</f>
        <v>218</v>
      </c>
      <c r="AI13" s="116">
        <f>'G-1'!T15</f>
        <v>148.5</v>
      </c>
      <c r="AJ13" s="116">
        <f>'G-1'!T16</f>
        <v>154.5</v>
      </c>
      <c r="AK13" s="116">
        <f>'G-1'!T17</f>
        <v>175</v>
      </c>
      <c r="AL13" s="116">
        <f>'G-1'!T18</f>
        <v>170</v>
      </c>
      <c r="AM13" s="116">
        <f>'G-1'!T19</f>
        <v>185</v>
      </c>
      <c r="AN13" s="116">
        <f>'G-1'!T20</f>
        <v>181</v>
      </c>
      <c r="AO13" s="116">
        <f>'G-1'!T21</f>
        <v>176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943.5</v>
      </c>
      <c r="F14" s="116">
        <f t="shared" ref="F14:K14" si="3">C13+D13+E13+F13</f>
        <v>935.5</v>
      </c>
      <c r="G14" s="116">
        <f t="shared" si="3"/>
        <v>919.5</v>
      </c>
      <c r="H14" s="116">
        <f t="shared" si="3"/>
        <v>939.5</v>
      </c>
      <c r="I14" s="116">
        <f t="shared" si="3"/>
        <v>928.5</v>
      </c>
      <c r="J14" s="116">
        <f t="shared" si="3"/>
        <v>910.5</v>
      </c>
      <c r="K14" s="116">
        <f t="shared" si="3"/>
        <v>872.5</v>
      </c>
      <c r="L14" s="117"/>
      <c r="M14" s="116"/>
      <c r="N14" s="116"/>
      <c r="O14" s="116"/>
      <c r="P14" s="116">
        <f>M13+N13+O13+P13</f>
        <v>795.5</v>
      </c>
      <c r="Q14" s="116">
        <f t="shared" ref="Q14:AB14" si="4">N13+O13+P13+Q13</f>
        <v>776</v>
      </c>
      <c r="R14" s="116">
        <f t="shared" si="4"/>
        <v>766</v>
      </c>
      <c r="S14" s="116">
        <f t="shared" si="4"/>
        <v>798</v>
      </c>
      <c r="T14" s="116">
        <f t="shared" si="4"/>
        <v>806</v>
      </c>
      <c r="U14" s="116">
        <f t="shared" si="4"/>
        <v>830.5</v>
      </c>
      <c r="V14" s="116">
        <f t="shared" si="4"/>
        <v>824.5</v>
      </c>
      <c r="W14" s="116">
        <f t="shared" si="4"/>
        <v>833.5</v>
      </c>
      <c r="X14" s="116">
        <f t="shared" si="4"/>
        <v>845.5</v>
      </c>
      <c r="Y14" s="116">
        <f t="shared" si="4"/>
        <v>880</v>
      </c>
      <c r="Z14" s="116">
        <f t="shared" si="4"/>
        <v>906</v>
      </c>
      <c r="AA14" s="116">
        <f t="shared" si="4"/>
        <v>921</v>
      </c>
      <c r="AB14" s="116">
        <f t="shared" si="4"/>
        <v>916.5</v>
      </c>
      <c r="AC14" s="117"/>
      <c r="AD14" s="116"/>
      <c r="AE14" s="116"/>
      <c r="AF14" s="116"/>
      <c r="AG14" s="116">
        <f>AD13+AE13+AF13+AG13</f>
        <v>670.5</v>
      </c>
      <c r="AH14" s="116">
        <f t="shared" ref="AH14:AO14" si="5">AE13+AF13+AG13+AH13</f>
        <v>741.5</v>
      </c>
      <c r="AI14" s="116">
        <f t="shared" si="5"/>
        <v>729.5</v>
      </c>
      <c r="AJ14" s="116">
        <f t="shared" si="5"/>
        <v>740</v>
      </c>
      <c r="AK14" s="116">
        <f t="shared" si="5"/>
        <v>696</v>
      </c>
      <c r="AL14" s="116">
        <f t="shared" si="5"/>
        <v>648</v>
      </c>
      <c r="AM14" s="116">
        <f t="shared" si="5"/>
        <v>684.5</v>
      </c>
      <c r="AN14" s="116">
        <f t="shared" si="5"/>
        <v>711</v>
      </c>
      <c r="AO14" s="116">
        <f t="shared" si="5"/>
        <v>712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0.80329457364341084</v>
      </c>
      <c r="H15" s="119"/>
      <c r="I15" s="119" t="s">
        <v>110</v>
      </c>
      <c r="J15" s="120">
        <f>DIRECCIONALIDAD!J12/100</f>
        <v>0.19670542635658916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0.78131868131868132</v>
      </c>
      <c r="V15" s="119"/>
      <c r="W15" s="119"/>
      <c r="X15" s="119"/>
      <c r="Y15" s="119" t="s">
        <v>110</v>
      </c>
      <c r="Z15" s="120">
        <f>DIRECCIONALIDAD!J15/100</f>
        <v>0.21868131868131868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0.75630252100840334</v>
      </c>
      <c r="AL15" s="119"/>
      <c r="AM15" s="119"/>
      <c r="AN15" s="119" t="s">
        <v>110</v>
      </c>
      <c r="AO15" s="122">
        <f>DIRECCIONALIDAD!J18/100</f>
        <v>0.24369747899159663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151</v>
      </c>
      <c r="B16" s="128">
        <f>MAX(B14:K14)</f>
        <v>943.5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757.90843023255809</v>
      </c>
      <c r="H16" s="119"/>
      <c r="I16" s="119" t="s">
        <v>110</v>
      </c>
      <c r="J16" s="129">
        <f>+B16*J15</f>
        <v>185.59156976744188</v>
      </c>
      <c r="K16" s="121"/>
      <c r="L16" s="115"/>
      <c r="M16" s="128">
        <f>MAX(M14:AB14)</f>
        <v>921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719.59450549450548</v>
      </c>
      <c r="V16" s="119"/>
      <c r="W16" s="119"/>
      <c r="X16" s="119"/>
      <c r="Y16" s="119" t="s">
        <v>110</v>
      </c>
      <c r="Z16" s="130">
        <f>+M16*Z15</f>
        <v>201.40549450549452</v>
      </c>
      <c r="AA16" s="119"/>
      <c r="AB16" s="121"/>
      <c r="AC16" s="115"/>
      <c r="AD16" s="128">
        <f>MAX(AD14:AO14)</f>
        <v>741.5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560.79831932773106</v>
      </c>
      <c r="AL16" s="119"/>
      <c r="AM16" s="119"/>
      <c r="AN16" s="119" t="s">
        <v>110</v>
      </c>
      <c r="AO16" s="131">
        <f>+AD16*AO15</f>
        <v>180.70168067226891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104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245.5</v>
      </c>
      <c r="C18" s="116">
        <f>'G-2'!F11</f>
        <v>268.5</v>
      </c>
      <c r="D18" s="116">
        <f>'G-2'!F12</f>
        <v>232</v>
      </c>
      <c r="E18" s="116">
        <f>'G-2'!F13</f>
        <v>249</v>
      </c>
      <c r="F18" s="116">
        <f>'G-2'!F14</f>
        <v>205.5</v>
      </c>
      <c r="G18" s="116">
        <f>'G-2'!F15</f>
        <v>206.5</v>
      </c>
      <c r="H18" s="116">
        <f>'G-2'!F16</f>
        <v>192.5</v>
      </c>
      <c r="I18" s="116">
        <f>'G-2'!F17</f>
        <v>203</v>
      </c>
      <c r="J18" s="116">
        <f>'G-2'!F18</f>
        <v>194</v>
      </c>
      <c r="K18" s="116">
        <f>'G-2'!F19</f>
        <v>208</v>
      </c>
      <c r="L18" s="117"/>
      <c r="M18" s="116">
        <f>'G-2'!F20</f>
        <v>207.5</v>
      </c>
      <c r="N18" s="116">
        <f>'G-2'!F21</f>
        <v>220.5</v>
      </c>
      <c r="O18" s="116">
        <f>'G-2'!F22</f>
        <v>216.5</v>
      </c>
      <c r="P18" s="116">
        <f>'G-2'!M10</f>
        <v>227</v>
      </c>
      <c r="Q18" s="116">
        <f>'G-2'!M11</f>
        <v>237</v>
      </c>
      <c r="R18" s="116">
        <f>'G-2'!M12</f>
        <v>206</v>
      </c>
      <c r="S18" s="116">
        <f>'G-2'!M13</f>
        <v>184</v>
      </c>
      <c r="T18" s="116">
        <f>'G-2'!M14</f>
        <v>177.5</v>
      </c>
      <c r="U18" s="116">
        <f>'G-2'!M15</f>
        <v>180</v>
      </c>
      <c r="V18" s="116">
        <f>'G-2'!M16</f>
        <v>189</v>
      </c>
      <c r="W18" s="116">
        <f>'G-2'!M17</f>
        <v>210.5</v>
      </c>
      <c r="X18" s="116">
        <f>'G-2'!M18</f>
        <v>215.5</v>
      </c>
      <c r="Y18" s="116">
        <f>'G-2'!M19</f>
        <v>226</v>
      </c>
      <c r="Z18" s="116">
        <f>'G-2'!M20</f>
        <v>218.5</v>
      </c>
      <c r="AA18" s="116">
        <f>'G-2'!M21</f>
        <v>222</v>
      </c>
      <c r="AB18" s="116">
        <f>'G-2'!M22</f>
        <v>226.5</v>
      </c>
      <c r="AC18" s="117"/>
      <c r="AD18" s="116">
        <f>'G-2'!T10</f>
        <v>175</v>
      </c>
      <c r="AE18" s="116">
        <f>'G-2'!T11</f>
        <v>187.5</v>
      </c>
      <c r="AF18" s="116">
        <f>'G-2'!T12</f>
        <v>186</v>
      </c>
      <c r="AG18" s="116">
        <f>'G-2'!T13</f>
        <v>217.5</v>
      </c>
      <c r="AH18" s="116">
        <f>'G-2'!T14</f>
        <v>185.5</v>
      </c>
      <c r="AI18" s="116">
        <f>'G-2'!T15</f>
        <v>238</v>
      </c>
      <c r="AJ18" s="116">
        <f>'G-2'!T16</f>
        <v>226</v>
      </c>
      <c r="AK18" s="116">
        <f>'G-2'!T17</f>
        <v>218</v>
      </c>
      <c r="AL18" s="116">
        <f>'G-2'!T18</f>
        <v>200</v>
      </c>
      <c r="AM18" s="116">
        <f>'G-2'!T19</f>
        <v>167</v>
      </c>
      <c r="AN18" s="116">
        <f>'G-2'!T20</f>
        <v>169</v>
      </c>
      <c r="AO18" s="116">
        <f>'G-2'!T21</f>
        <v>152</v>
      </c>
      <c r="AP18" s="68"/>
      <c r="AQ18" s="68"/>
      <c r="AR18" s="68"/>
      <c r="AS18" s="68"/>
      <c r="AT18" s="68"/>
      <c r="AU18" s="68">
        <f t="shared" ref="AU18:BA18" si="6">E19</f>
        <v>995</v>
      </c>
      <c r="AV18" s="68">
        <f t="shared" si="6"/>
        <v>955</v>
      </c>
      <c r="AW18" s="68">
        <f t="shared" si="6"/>
        <v>893</v>
      </c>
      <c r="AX18" s="68">
        <f t="shared" si="6"/>
        <v>853.5</v>
      </c>
      <c r="AY18" s="68">
        <f t="shared" si="6"/>
        <v>807.5</v>
      </c>
      <c r="AZ18" s="68">
        <f t="shared" si="6"/>
        <v>796</v>
      </c>
      <c r="BA18" s="68">
        <f t="shared" si="6"/>
        <v>797.5</v>
      </c>
      <c r="BB18" s="68"/>
      <c r="BC18" s="68"/>
      <c r="BD18" s="68"/>
      <c r="BE18" s="68">
        <f t="shared" ref="BE18:BQ18" si="7">P19</f>
        <v>871.5</v>
      </c>
      <c r="BF18" s="68">
        <f t="shared" si="7"/>
        <v>901</v>
      </c>
      <c r="BG18" s="68">
        <f t="shared" si="7"/>
        <v>886.5</v>
      </c>
      <c r="BH18" s="68">
        <f t="shared" si="7"/>
        <v>854</v>
      </c>
      <c r="BI18" s="68">
        <f t="shared" si="7"/>
        <v>804.5</v>
      </c>
      <c r="BJ18" s="68">
        <f t="shared" si="7"/>
        <v>747.5</v>
      </c>
      <c r="BK18" s="68">
        <f t="shared" si="7"/>
        <v>730.5</v>
      </c>
      <c r="BL18" s="68">
        <f t="shared" si="7"/>
        <v>757</v>
      </c>
      <c r="BM18" s="68">
        <f t="shared" si="7"/>
        <v>795</v>
      </c>
      <c r="BN18" s="68">
        <f t="shared" si="7"/>
        <v>841</v>
      </c>
      <c r="BO18" s="68">
        <f t="shared" si="7"/>
        <v>870.5</v>
      </c>
      <c r="BP18" s="68">
        <f t="shared" si="7"/>
        <v>882</v>
      </c>
      <c r="BQ18" s="68">
        <f t="shared" si="7"/>
        <v>893</v>
      </c>
      <c r="BR18" s="68"/>
      <c r="BS18" s="68"/>
      <c r="BT18" s="68"/>
      <c r="BU18" s="68">
        <f t="shared" ref="BU18:CC18" si="8">AG19</f>
        <v>766</v>
      </c>
      <c r="BV18" s="68">
        <f t="shared" si="8"/>
        <v>776.5</v>
      </c>
      <c r="BW18" s="68">
        <f t="shared" si="8"/>
        <v>827</v>
      </c>
      <c r="BX18" s="68">
        <f t="shared" si="8"/>
        <v>867</v>
      </c>
      <c r="BY18" s="68">
        <f t="shared" si="8"/>
        <v>867.5</v>
      </c>
      <c r="BZ18" s="68">
        <f t="shared" si="8"/>
        <v>882</v>
      </c>
      <c r="CA18" s="68">
        <f t="shared" si="8"/>
        <v>811</v>
      </c>
      <c r="CB18" s="68">
        <f t="shared" si="8"/>
        <v>754</v>
      </c>
      <c r="CC18" s="68">
        <f t="shared" si="8"/>
        <v>688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995</v>
      </c>
      <c r="F19" s="116">
        <f t="shared" ref="F19:K19" si="9">C18+D18+E18+F18</f>
        <v>955</v>
      </c>
      <c r="G19" s="116">
        <f t="shared" si="9"/>
        <v>893</v>
      </c>
      <c r="H19" s="116">
        <f t="shared" si="9"/>
        <v>853.5</v>
      </c>
      <c r="I19" s="116">
        <f t="shared" si="9"/>
        <v>807.5</v>
      </c>
      <c r="J19" s="116">
        <f t="shared" si="9"/>
        <v>796</v>
      </c>
      <c r="K19" s="116">
        <f t="shared" si="9"/>
        <v>797.5</v>
      </c>
      <c r="L19" s="117"/>
      <c r="M19" s="116"/>
      <c r="N19" s="116"/>
      <c r="O19" s="116"/>
      <c r="P19" s="116">
        <f>M18+N18+O18+P18</f>
        <v>871.5</v>
      </c>
      <c r="Q19" s="116">
        <f t="shared" ref="Q19:AB19" si="10">N18+O18+P18+Q18</f>
        <v>901</v>
      </c>
      <c r="R19" s="116">
        <f t="shared" si="10"/>
        <v>886.5</v>
      </c>
      <c r="S19" s="116">
        <f t="shared" si="10"/>
        <v>854</v>
      </c>
      <c r="T19" s="116">
        <f t="shared" si="10"/>
        <v>804.5</v>
      </c>
      <c r="U19" s="116">
        <f t="shared" si="10"/>
        <v>747.5</v>
      </c>
      <c r="V19" s="116">
        <f t="shared" si="10"/>
        <v>730.5</v>
      </c>
      <c r="W19" s="116">
        <f t="shared" si="10"/>
        <v>757</v>
      </c>
      <c r="X19" s="116">
        <f t="shared" si="10"/>
        <v>795</v>
      </c>
      <c r="Y19" s="116">
        <f t="shared" si="10"/>
        <v>841</v>
      </c>
      <c r="Z19" s="116">
        <f t="shared" si="10"/>
        <v>870.5</v>
      </c>
      <c r="AA19" s="116">
        <f t="shared" si="10"/>
        <v>882</v>
      </c>
      <c r="AB19" s="116">
        <f t="shared" si="10"/>
        <v>893</v>
      </c>
      <c r="AC19" s="117"/>
      <c r="AD19" s="116"/>
      <c r="AE19" s="116"/>
      <c r="AF19" s="116"/>
      <c r="AG19" s="116">
        <f>AD18+AE18+AF18+AG18</f>
        <v>766</v>
      </c>
      <c r="AH19" s="116">
        <f t="shared" ref="AH19:AO19" si="11">AE18+AF18+AG18+AH18</f>
        <v>776.5</v>
      </c>
      <c r="AI19" s="116">
        <f t="shared" si="11"/>
        <v>827</v>
      </c>
      <c r="AJ19" s="116">
        <f t="shared" si="11"/>
        <v>867</v>
      </c>
      <c r="AK19" s="116">
        <f t="shared" si="11"/>
        <v>867.5</v>
      </c>
      <c r="AL19" s="116">
        <f t="shared" si="11"/>
        <v>882</v>
      </c>
      <c r="AM19" s="116">
        <f t="shared" si="11"/>
        <v>811</v>
      </c>
      <c r="AN19" s="116">
        <f t="shared" si="11"/>
        <v>754</v>
      </c>
      <c r="AO19" s="116">
        <f t="shared" si="11"/>
        <v>688</v>
      </c>
      <c r="AP19" s="68"/>
      <c r="AQ19" s="68"/>
      <c r="AR19" s="68"/>
      <c r="AS19" s="68"/>
      <c r="AT19" s="68"/>
      <c r="AU19" s="68">
        <f t="shared" ref="AU19:BA19" si="12">E29</f>
        <v>1203.5</v>
      </c>
      <c r="AV19" s="68">
        <f t="shared" si="12"/>
        <v>1150.5</v>
      </c>
      <c r="AW19" s="68">
        <f t="shared" si="12"/>
        <v>1052.5</v>
      </c>
      <c r="AX19" s="68">
        <f t="shared" si="12"/>
        <v>1008</v>
      </c>
      <c r="AY19" s="68">
        <f t="shared" si="12"/>
        <v>968.5</v>
      </c>
      <c r="AZ19" s="68">
        <f t="shared" si="12"/>
        <v>959.5</v>
      </c>
      <c r="BA19" s="68">
        <f t="shared" si="12"/>
        <v>983</v>
      </c>
      <c r="BB19" s="68"/>
      <c r="BC19" s="68"/>
      <c r="BD19" s="68"/>
      <c r="BE19" s="68">
        <f t="shared" ref="BE19:BQ19" si="13">P29</f>
        <v>955</v>
      </c>
      <c r="BF19" s="68">
        <f t="shared" si="13"/>
        <v>1021.5</v>
      </c>
      <c r="BG19" s="68">
        <f t="shared" si="13"/>
        <v>1046.5</v>
      </c>
      <c r="BH19" s="68">
        <f t="shared" si="13"/>
        <v>1064.5</v>
      </c>
      <c r="BI19" s="68">
        <f t="shared" si="13"/>
        <v>1070.5</v>
      </c>
      <c r="BJ19" s="68">
        <f t="shared" si="13"/>
        <v>1038.5</v>
      </c>
      <c r="BK19" s="68">
        <f t="shared" si="13"/>
        <v>1038</v>
      </c>
      <c r="BL19" s="68">
        <f t="shared" si="13"/>
        <v>1005.5</v>
      </c>
      <c r="BM19" s="68">
        <f t="shared" si="13"/>
        <v>988.5</v>
      </c>
      <c r="BN19" s="68">
        <f t="shared" si="13"/>
        <v>993.5</v>
      </c>
      <c r="BO19" s="68">
        <f t="shared" si="13"/>
        <v>980.5</v>
      </c>
      <c r="BP19" s="68">
        <f t="shared" si="13"/>
        <v>1003.5</v>
      </c>
      <c r="BQ19" s="68">
        <f t="shared" si="13"/>
        <v>1005</v>
      </c>
      <c r="BR19" s="68"/>
      <c r="BS19" s="68"/>
      <c r="BT19" s="68"/>
      <c r="BU19" s="68">
        <f t="shared" ref="BU19:CC19" si="14">AG29</f>
        <v>1046</v>
      </c>
      <c r="BV19" s="68">
        <f t="shared" si="14"/>
        <v>1034</v>
      </c>
      <c r="BW19" s="68">
        <f t="shared" si="14"/>
        <v>977.5</v>
      </c>
      <c r="BX19" s="68">
        <f t="shared" si="14"/>
        <v>966</v>
      </c>
      <c r="BY19" s="68">
        <f t="shared" si="14"/>
        <v>966</v>
      </c>
      <c r="BZ19" s="68">
        <f t="shared" si="14"/>
        <v>958</v>
      </c>
      <c r="CA19" s="68">
        <f t="shared" si="14"/>
        <v>988</v>
      </c>
      <c r="CB19" s="68">
        <f t="shared" si="14"/>
        <v>954.5</v>
      </c>
      <c r="CC19" s="68">
        <f t="shared" si="14"/>
        <v>943.5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151</v>
      </c>
      <c r="B21" s="128">
        <f>MAX(B19:K19)</f>
        <v>995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995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901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901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882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882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4" t="s">
        <v>104</v>
      </c>
      <c r="U22" s="184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3142</v>
      </c>
      <c r="AV22" s="59">
        <f t="shared" si="18"/>
        <v>3041</v>
      </c>
      <c r="AW22" s="59">
        <f t="shared" si="18"/>
        <v>2865</v>
      </c>
      <c r="AX22" s="59">
        <f t="shared" si="18"/>
        <v>2801</v>
      </c>
      <c r="AY22" s="59">
        <f t="shared" si="18"/>
        <v>2704.5</v>
      </c>
      <c r="AZ22" s="59">
        <f t="shared" si="18"/>
        <v>2666</v>
      </c>
      <c r="BA22" s="59">
        <f t="shared" si="18"/>
        <v>2653</v>
      </c>
      <c r="BB22" s="59"/>
      <c r="BC22" s="59"/>
      <c r="BD22" s="59"/>
      <c r="BE22" s="59">
        <f t="shared" ref="BE22:BQ22" si="19">P34</f>
        <v>2622</v>
      </c>
      <c r="BF22" s="59">
        <f t="shared" si="19"/>
        <v>2698.5</v>
      </c>
      <c r="BG22" s="59">
        <f t="shared" si="19"/>
        <v>2699</v>
      </c>
      <c r="BH22" s="59">
        <f t="shared" si="19"/>
        <v>2716.5</v>
      </c>
      <c r="BI22" s="59">
        <f t="shared" si="19"/>
        <v>2681</v>
      </c>
      <c r="BJ22" s="59">
        <f t="shared" si="19"/>
        <v>2616.5</v>
      </c>
      <c r="BK22" s="59">
        <f t="shared" si="19"/>
        <v>2593</v>
      </c>
      <c r="BL22" s="59">
        <f t="shared" si="19"/>
        <v>2596</v>
      </c>
      <c r="BM22" s="59">
        <f t="shared" si="19"/>
        <v>2629</v>
      </c>
      <c r="BN22" s="59">
        <f t="shared" si="19"/>
        <v>2714.5</v>
      </c>
      <c r="BO22" s="59">
        <f t="shared" si="19"/>
        <v>2757</v>
      </c>
      <c r="BP22" s="59">
        <f t="shared" si="19"/>
        <v>2806.5</v>
      </c>
      <c r="BQ22" s="59">
        <f t="shared" si="19"/>
        <v>2814.5</v>
      </c>
      <c r="BR22" s="59"/>
      <c r="BS22" s="59"/>
      <c r="BT22" s="59"/>
      <c r="BU22" s="59">
        <f t="shared" ref="BU22:CC22" si="20">AG34</f>
        <v>2482.5</v>
      </c>
      <c r="BV22" s="59">
        <f t="shared" si="20"/>
        <v>2552</v>
      </c>
      <c r="BW22" s="59">
        <f t="shared" si="20"/>
        <v>2534</v>
      </c>
      <c r="BX22" s="59">
        <f t="shared" si="20"/>
        <v>2573</v>
      </c>
      <c r="BY22" s="59">
        <f t="shared" si="20"/>
        <v>2529.5</v>
      </c>
      <c r="BZ22" s="59">
        <f t="shared" si="20"/>
        <v>2488</v>
      </c>
      <c r="CA22" s="59">
        <f t="shared" si="20"/>
        <v>2483.5</v>
      </c>
      <c r="CB22" s="59">
        <f t="shared" si="20"/>
        <v>2419.5</v>
      </c>
      <c r="CC22" s="59">
        <f t="shared" si="20"/>
        <v>2343.5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151</v>
      </c>
      <c r="B26" s="128">
        <f>MAX(B24:K24)</f>
        <v>0</v>
      </c>
      <c r="C26" s="119" t="s">
        <v>108</v>
      </c>
      <c r="D26" s="129">
        <f>+B26*D25</f>
        <v>0</v>
      </c>
      <c r="E26" s="119"/>
      <c r="F26" s="119" t="s">
        <v>109</v>
      </c>
      <c r="G26" s="129">
        <f>+B26*G25</f>
        <v>0</v>
      </c>
      <c r="H26" s="119"/>
      <c r="I26" s="119" t="s">
        <v>110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108</v>
      </c>
      <c r="P26" s="130">
        <f>+M26*P25</f>
        <v>0</v>
      </c>
      <c r="Q26" s="119"/>
      <c r="R26" s="119"/>
      <c r="S26" s="119"/>
      <c r="T26" s="119" t="s">
        <v>109</v>
      </c>
      <c r="U26" s="130">
        <f>+M26*U25</f>
        <v>0</v>
      </c>
      <c r="V26" s="119"/>
      <c r="W26" s="119"/>
      <c r="X26" s="119"/>
      <c r="Y26" s="119" t="s">
        <v>110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108</v>
      </c>
      <c r="AF26" s="129">
        <f>+AD26*AF25</f>
        <v>0</v>
      </c>
      <c r="AG26" s="119"/>
      <c r="AH26" s="119"/>
      <c r="AI26" s="119"/>
      <c r="AJ26" s="119" t="s">
        <v>109</v>
      </c>
      <c r="AK26" s="129">
        <f>+AD26*AK25</f>
        <v>0</v>
      </c>
      <c r="AL26" s="119"/>
      <c r="AM26" s="119"/>
      <c r="AN26" s="119" t="s">
        <v>110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4" t="s">
        <v>104</v>
      </c>
      <c r="U27" s="184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306</v>
      </c>
      <c r="C28" s="116">
        <f>'G-4'!F11</f>
        <v>331</v>
      </c>
      <c r="D28" s="116">
        <f>'G-4'!F12</f>
        <v>286.5</v>
      </c>
      <c r="E28" s="116">
        <f>'G-4'!F13</f>
        <v>280</v>
      </c>
      <c r="F28" s="116">
        <f>'G-4'!F14</f>
        <v>253</v>
      </c>
      <c r="G28" s="116">
        <f>'G-4'!F15</f>
        <v>233</v>
      </c>
      <c r="H28" s="116">
        <f>'G-4'!F16</f>
        <v>242</v>
      </c>
      <c r="I28" s="116">
        <f>'G-4'!F17</f>
        <v>240.5</v>
      </c>
      <c r="J28" s="116">
        <f>'G-4'!F18</f>
        <v>244</v>
      </c>
      <c r="K28" s="116">
        <f>'G-4'!F19</f>
        <v>256.5</v>
      </c>
      <c r="L28" s="117"/>
      <c r="M28" s="116">
        <f>'G-4'!F20</f>
        <v>219.5</v>
      </c>
      <c r="N28" s="116">
        <f>'G-4'!F21</f>
        <v>244</v>
      </c>
      <c r="O28" s="116">
        <f>'G-4'!F22</f>
        <v>241.5</v>
      </c>
      <c r="P28" s="116">
        <f>'G-4'!M10</f>
        <v>250</v>
      </c>
      <c r="Q28" s="116">
        <f>'G-4'!M11</f>
        <v>286</v>
      </c>
      <c r="R28" s="116">
        <f>'G-4'!M12</f>
        <v>269</v>
      </c>
      <c r="S28" s="116">
        <f>'G-4'!M13</f>
        <v>259.5</v>
      </c>
      <c r="T28" s="116">
        <f>'G-4'!M14</f>
        <v>256</v>
      </c>
      <c r="U28" s="116">
        <f>'G-4'!M15</f>
        <v>254</v>
      </c>
      <c r="V28" s="116">
        <f>'G-4'!M16</f>
        <v>268.5</v>
      </c>
      <c r="W28" s="116">
        <f>'G-4'!M17</f>
        <v>227</v>
      </c>
      <c r="X28" s="116">
        <f>'G-4'!M18</f>
        <v>239</v>
      </c>
      <c r="Y28" s="116">
        <f>'G-4'!M19</f>
        <v>259</v>
      </c>
      <c r="Z28" s="116">
        <f>'G-4'!M20</f>
        <v>255.5</v>
      </c>
      <c r="AA28" s="116">
        <f>'G-4'!M21</f>
        <v>250</v>
      </c>
      <c r="AB28" s="116">
        <f>'G-4'!M22</f>
        <v>240.5</v>
      </c>
      <c r="AC28" s="117"/>
      <c r="AD28" s="116">
        <f>'G-4'!T10</f>
        <v>274</v>
      </c>
      <c r="AE28" s="116">
        <f>'G-4'!T11</f>
        <v>275</v>
      </c>
      <c r="AF28" s="116">
        <f>'G-4'!T12</f>
        <v>262</v>
      </c>
      <c r="AG28" s="116">
        <f>'G-4'!T13</f>
        <v>235</v>
      </c>
      <c r="AH28" s="116">
        <f>'G-4'!T14</f>
        <v>262</v>
      </c>
      <c r="AI28" s="116">
        <f>'G-4'!T15</f>
        <v>218.5</v>
      </c>
      <c r="AJ28" s="116">
        <f>'G-4'!T16</f>
        <v>250.5</v>
      </c>
      <c r="AK28" s="116">
        <f>'G-4'!T17</f>
        <v>235</v>
      </c>
      <c r="AL28" s="116">
        <f>'G-4'!T18</f>
        <v>254</v>
      </c>
      <c r="AM28" s="116">
        <f>'G-4'!T19</f>
        <v>248.5</v>
      </c>
      <c r="AN28" s="116">
        <f>'G-4'!T20</f>
        <v>217</v>
      </c>
      <c r="AO28" s="116">
        <f>'G-4'!T21</f>
        <v>224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1203.5</v>
      </c>
      <c r="F29" s="116">
        <f t="shared" ref="F29:K29" si="24">C28+D28+E28+F28</f>
        <v>1150.5</v>
      </c>
      <c r="G29" s="116">
        <f t="shared" si="24"/>
        <v>1052.5</v>
      </c>
      <c r="H29" s="116">
        <f t="shared" si="24"/>
        <v>1008</v>
      </c>
      <c r="I29" s="116">
        <f t="shared" si="24"/>
        <v>968.5</v>
      </c>
      <c r="J29" s="116">
        <f t="shared" si="24"/>
        <v>959.5</v>
      </c>
      <c r="K29" s="116">
        <f t="shared" si="24"/>
        <v>983</v>
      </c>
      <c r="L29" s="117"/>
      <c r="M29" s="116"/>
      <c r="N29" s="116"/>
      <c r="O29" s="116"/>
      <c r="P29" s="116">
        <f>M28+N28+O28+P28</f>
        <v>955</v>
      </c>
      <c r="Q29" s="116">
        <f t="shared" ref="Q29:AB29" si="25">N28+O28+P28+Q28</f>
        <v>1021.5</v>
      </c>
      <c r="R29" s="116">
        <f t="shared" si="25"/>
        <v>1046.5</v>
      </c>
      <c r="S29" s="116">
        <f t="shared" si="25"/>
        <v>1064.5</v>
      </c>
      <c r="T29" s="116">
        <f t="shared" si="25"/>
        <v>1070.5</v>
      </c>
      <c r="U29" s="116">
        <f t="shared" si="25"/>
        <v>1038.5</v>
      </c>
      <c r="V29" s="116">
        <f t="shared" si="25"/>
        <v>1038</v>
      </c>
      <c r="W29" s="116">
        <f t="shared" si="25"/>
        <v>1005.5</v>
      </c>
      <c r="X29" s="116">
        <f t="shared" si="25"/>
        <v>988.5</v>
      </c>
      <c r="Y29" s="116">
        <f t="shared" si="25"/>
        <v>993.5</v>
      </c>
      <c r="Z29" s="116">
        <f t="shared" si="25"/>
        <v>980.5</v>
      </c>
      <c r="AA29" s="116">
        <f t="shared" si="25"/>
        <v>1003.5</v>
      </c>
      <c r="AB29" s="116">
        <f t="shared" si="25"/>
        <v>1005</v>
      </c>
      <c r="AC29" s="117"/>
      <c r="AD29" s="116"/>
      <c r="AE29" s="116"/>
      <c r="AF29" s="116"/>
      <c r="AG29" s="116">
        <f>AD28+AE28+AF28+AG28</f>
        <v>1046</v>
      </c>
      <c r="AH29" s="116">
        <f t="shared" ref="AH29:AO29" si="26">AE28+AF28+AG28+AH28</f>
        <v>1034</v>
      </c>
      <c r="AI29" s="116">
        <f t="shared" si="26"/>
        <v>977.5</v>
      </c>
      <c r="AJ29" s="116">
        <f t="shared" si="26"/>
        <v>966</v>
      </c>
      <c r="AK29" s="116">
        <f t="shared" si="26"/>
        <v>966</v>
      </c>
      <c r="AL29" s="116">
        <f t="shared" si="26"/>
        <v>958</v>
      </c>
      <c r="AM29" s="116">
        <f t="shared" si="26"/>
        <v>988</v>
      </c>
      <c r="AN29" s="116">
        <f t="shared" si="26"/>
        <v>954.5</v>
      </c>
      <c r="AO29" s="116">
        <f t="shared" si="26"/>
        <v>943.5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9.6397273612463488E-2</v>
      </c>
      <c r="E30" s="119"/>
      <c r="F30" s="119" t="s">
        <v>109</v>
      </c>
      <c r="G30" s="120">
        <f>DIRECCIONALIDAD!J38/100</f>
        <v>0.77020447906523859</v>
      </c>
      <c r="H30" s="119"/>
      <c r="I30" s="119" t="s">
        <v>110</v>
      </c>
      <c r="J30" s="120">
        <f>DIRECCIONALIDAD!J39/100</f>
        <v>0.13339824732229796</v>
      </c>
      <c r="K30" s="121"/>
      <c r="L30" s="115"/>
      <c r="M30" s="118"/>
      <c r="N30" s="119"/>
      <c r="O30" s="119" t="s">
        <v>108</v>
      </c>
      <c r="P30" s="120">
        <f>DIRECCIONALIDAD!J40/100</f>
        <v>0.11009174311926608</v>
      </c>
      <c r="Q30" s="119"/>
      <c r="R30" s="119"/>
      <c r="S30" s="119"/>
      <c r="T30" s="119" t="s">
        <v>109</v>
      </c>
      <c r="U30" s="120">
        <f>DIRECCIONALIDAD!J41/100</f>
        <v>0.76554536187563715</v>
      </c>
      <c r="V30" s="119"/>
      <c r="W30" s="119"/>
      <c r="X30" s="119"/>
      <c r="Y30" s="119" t="s">
        <v>110</v>
      </c>
      <c r="Z30" s="120">
        <f>DIRECCIONALIDAD!J42/100</f>
        <v>0.12436289500509684</v>
      </c>
      <c r="AA30" s="119"/>
      <c r="AB30" s="121"/>
      <c r="AC30" s="115"/>
      <c r="AD30" s="118"/>
      <c r="AE30" s="119" t="s">
        <v>108</v>
      </c>
      <c r="AF30" s="120">
        <f>DIRECCIONALIDAD!J43/100</f>
        <v>9.1836734693877556E-2</v>
      </c>
      <c r="AG30" s="119"/>
      <c r="AH30" s="119"/>
      <c r="AI30" s="119"/>
      <c r="AJ30" s="119" t="s">
        <v>109</v>
      </c>
      <c r="AK30" s="120">
        <f>DIRECCIONALIDAD!J44/100</f>
        <v>0.8231292517006803</v>
      </c>
      <c r="AL30" s="119"/>
      <c r="AM30" s="119"/>
      <c r="AN30" s="119" t="s">
        <v>110</v>
      </c>
      <c r="AO30" s="122">
        <f>DIRECCIONALIDAD!J45/100</f>
        <v>8.5034013605442174E-2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151</v>
      </c>
      <c r="B31" s="128">
        <f>MAX(B29:K29)</f>
        <v>1203.5</v>
      </c>
      <c r="C31" s="119" t="s">
        <v>108</v>
      </c>
      <c r="D31" s="129">
        <f>+B31*D30</f>
        <v>116.0141187925998</v>
      </c>
      <c r="E31" s="119"/>
      <c r="F31" s="119" t="s">
        <v>109</v>
      </c>
      <c r="G31" s="129">
        <f>+B31*G30</f>
        <v>926.94109055501463</v>
      </c>
      <c r="H31" s="119"/>
      <c r="I31" s="119" t="s">
        <v>110</v>
      </c>
      <c r="J31" s="129">
        <f>+B31*J30</f>
        <v>160.54479065238559</v>
      </c>
      <c r="K31" s="121"/>
      <c r="L31" s="115"/>
      <c r="M31" s="128">
        <f>MAX(M29:AB29)</f>
        <v>1070.5</v>
      </c>
      <c r="N31" s="119"/>
      <c r="O31" s="119" t="s">
        <v>108</v>
      </c>
      <c r="P31" s="130">
        <f>+M31*P30</f>
        <v>117.85321100917433</v>
      </c>
      <c r="Q31" s="119"/>
      <c r="R31" s="119"/>
      <c r="S31" s="119"/>
      <c r="T31" s="119" t="s">
        <v>109</v>
      </c>
      <c r="U31" s="130">
        <f>+M31*U30</f>
        <v>819.51630988786962</v>
      </c>
      <c r="V31" s="119"/>
      <c r="W31" s="119"/>
      <c r="X31" s="119"/>
      <c r="Y31" s="119" t="s">
        <v>110</v>
      </c>
      <c r="Z31" s="130">
        <f>+M31*Z30</f>
        <v>133.13047910295617</v>
      </c>
      <c r="AA31" s="119"/>
      <c r="AB31" s="121"/>
      <c r="AC31" s="115"/>
      <c r="AD31" s="128">
        <f>MAX(AD29:AO29)</f>
        <v>1046</v>
      </c>
      <c r="AE31" s="119" t="s">
        <v>108</v>
      </c>
      <c r="AF31" s="129">
        <f>+AD31*AF30</f>
        <v>96.061224489795919</v>
      </c>
      <c r="AG31" s="119"/>
      <c r="AH31" s="119"/>
      <c r="AI31" s="119"/>
      <c r="AJ31" s="119" t="s">
        <v>109</v>
      </c>
      <c r="AK31" s="129">
        <f>+AD31*AK30</f>
        <v>860.99319727891157</v>
      </c>
      <c r="AL31" s="119"/>
      <c r="AM31" s="119"/>
      <c r="AN31" s="119" t="s">
        <v>110</v>
      </c>
      <c r="AO31" s="131">
        <f>+AD31*AO30</f>
        <v>88.945578231292515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4" t="s">
        <v>104</v>
      </c>
      <c r="U32" s="184"/>
      <c r="V32" s="114" t="s">
        <v>111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105</v>
      </c>
      <c r="B33" s="116">
        <f>B13+B18+B23+B28</f>
        <v>781.5</v>
      </c>
      <c r="C33" s="116">
        <f t="shared" ref="C33:K33" si="27">C13+C18+C23+C28</f>
        <v>847</v>
      </c>
      <c r="D33" s="116">
        <f t="shared" si="27"/>
        <v>751.5</v>
      </c>
      <c r="E33" s="116">
        <f t="shared" si="27"/>
        <v>762</v>
      </c>
      <c r="F33" s="116">
        <f t="shared" si="27"/>
        <v>680.5</v>
      </c>
      <c r="G33" s="116">
        <f t="shared" si="27"/>
        <v>671</v>
      </c>
      <c r="H33" s="116">
        <f t="shared" si="27"/>
        <v>687.5</v>
      </c>
      <c r="I33" s="116">
        <f t="shared" si="27"/>
        <v>665.5</v>
      </c>
      <c r="J33" s="116">
        <f t="shared" si="27"/>
        <v>642</v>
      </c>
      <c r="K33" s="116">
        <f t="shared" si="27"/>
        <v>658</v>
      </c>
      <c r="L33" s="117"/>
      <c r="M33" s="116">
        <f>M13+M18+M23+M28</f>
        <v>628.5</v>
      </c>
      <c r="N33" s="116">
        <f t="shared" ref="N33:AB33" si="28">N13+N18+N23+N28</f>
        <v>675</v>
      </c>
      <c r="O33" s="116">
        <f t="shared" si="28"/>
        <v>638.5</v>
      </c>
      <c r="P33" s="116">
        <f t="shared" si="28"/>
        <v>680</v>
      </c>
      <c r="Q33" s="116">
        <f t="shared" si="28"/>
        <v>705</v>
      </c>
      <c r="R33" s="116">
        <f t="shared" si="28"/>
        <v>675.5</v>
      </c>
      <c r="S33" s="116">
        <f t="shared" si="28"/>
        <v>656</v>
      </c>
      <c r="T33" s="116">
        <f t="shared" si="28"/>
        <v>644.5</v>
      </c>
      <c r="U33" s="116">
        <f t="shared" si="28"/>
        <v>640.5</v>
      </c>
      <c r="V33" s="116">
        <f t="shared" si="28"/>
        <v>652</v>
      </c>
      <c r="W33" s="116">
        <f t="shared" si="28"/>
        <v>659</v>
      </c>
      <c r="X33" s="116">
        <f t="shared" si="28"/>
        <v>677.5</v>
      </c>
      <c r="Y33" s="116">
        <f t="shared" si="28"/>
        <v>726</v>
      </c>
      <c r="Z33" s="116">
        <f t="shared" si="28"/>
        <v>694.5</v>
      </c>
      <c r="AA33" s="116">
        <f t="shared" si="28"/>
        <v>708.5</v>
      </c>
      <c r="AB33" s="116">
        <f t="shared" si="28"/>
        <v>685.5</v>
      </c>
      <c r="AC33" s="117"/>
      <c r="AD33" s="116">
        <f>AD13+AD18+AD23+AD28</f>
        <v>596</v>
      </c>
      <c r="AE33" s="116">
        <f t="shared" ref="AE33:AO33" si="29">AE13+AE18+AE23+AE28</f>
        <v>623</v>
      </c>
      <c r="AF33" s="116">
        <f t="shared" si="29"/>
        <v>592</v>
      </c>
      <c r="AG33" s="116">
        <f t="shared" si="29"/>
        <v>671.5</v>
      </c>
      <c r="AH33" s="116">
        <f t="shared" si="29"/>
        <v>665.5</v>
      </c>
      <c r="AI33" s="116">
        <f t="shared" si="29"/>
        <v>605</v>
      </c>
      <c r="AJ33" s="116">
        <f t="shared" si="29"/>
        <v>631</v>
      </c>
      <c r="AK33" s="116">
        <f t="shared" si="29"/>
        <v>628</v>
      </c>
      <c r="AL33" s="116">
        <f t="shared" si="29"/>
        <v>624</v>
      </c>
      <c r="AM33" s="116">
        <f t="shared" si="29"/>
        <v>600.5</v>
      </c>
      <c r="AN33" s="116">
        <f t="shared" si="29"/>
        <v>567</v>
      </c>
      <c r="AO33" s="116">
        <f t="shared" si="29"/>
        <v>552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106</v>
      </c>
      <c r="B34" s="116"/>
      <c r="C34" s="116"/>
      <c r="D34" s="116"/>
      <c r="E34" s="116">
        <f>B33+C33+D33+E33</f>
        <v>3142</v>
      </c>
      <c r="F34" s="116">
        <f t="shared" ref="F34:K34" si="30">C33+D33+E33+F33</f>
        <v>3041</v>
      </c>
      <c r="G34" s="116">
        <f t="shared" si="30"/>
        <v>2865</v>
      </c>
      <c r="H34" s="116">
        <f t="shared" si="30"/>
        <v>2801</v>
      </c>
      <c r="I34" s="116">
        <f t="shared" si="30"/>
        <v>2704.5</v>
      </c>
      <c r="J34" s="116">
        <f t="shared" si="30"/>
        <v>2666</v>
      </c>
      <c r="K34" s="116">
        <f t="shared" si="30"/>
        <v>2653</v>
      </c>
      <c r="L34" s="117"/>
      <c r="M34" s="116"/>
      <c r="N34" s="116"/>
      <c r="O34" s="116"/>
      <c r="P34" s="116">
        <f>M33+N33+O33+P33</f>
        <v>2622</v>
      </c>
      <c r="Q34" s="116">
        <f t="shared" ref="Q34:AB34" si="31">N33+O33+P33+Q33</f>
        <v>2698.5</v>
      </c>
      <c r="R34" s="116">
        <f t="shared" si="31"/>
        <v>2699</v>
      </c>
      <c r="S34" s="116">
        <f t="shared" si="31"/>
        <v>2716.5</v>
      </c>
      <c r="T34" s="116">
        <f t="shared" si="31"/>
        <v>2681</v>
      </c>
      <c r="U34" s="116">
        <f t="shared" si="31"/>
        <v>2616.5</v>
      </c>
      <c r="V34" s="116">
        <f t="shared" si="31"/>
        <v>2593</v>
      </c>
      <c r="W34" s="116">
        <f t="shared" si="31"/>
        <v>2596</v>
      </c>
      <c r="X34" s="116">
        <f t="shared" si="31"/>
        <v>2629</v>
      </c>
      <c r="Y34" s="116">
        <f t="shared" si="31"/>
        <v>2714.5</v>
      </c>
      <c r="Z34" s="116">
        <f t="shared" si="31"/>
        <v>2757</v>
      </c>
      <c r="AA34" s="116">
        <f t="shared" si="31"/>
        <v>2806.5</v>
      </c>
      <c r="AB34" s="116">
        <f t="shared" si="31"/>
        <v>2814.5</v>
      </c>
      <c r="AC34" s="117"/>
      <c r="AD34" s="116"/>
      <c r="AE34" s="116"/>
      <c r="AF34" s="116"/>
      <c r="AG34" s="116">
        <f>AD33+AE33+AF33+AG33</f>
        <v>2482.5</v>
      </c>
      <c r="AH34" s="116">
        <f t="shared" ref="AH34:AO34" si="32">AE33+AF33+AG33+AH33</f>
        <v>2552</v>
      </c>
      <c r="AI34" s="116">
        <f t="shared" si="32"/>
        <v>2534</v>
      </c>
      <c r="AJ34" s="116">
        <f t="shared" si="32"/>
        <v>2573</v>
      </c>
      <c r="AK34" s="116">
        <f t="shared" si="32"/>
        <v>2529.5</v>
      </c>
      <c r="AL34" s="116">
        <f t="shared" si="32"/>
        <v>2488</v>
      </c>
      <c r="AM34" s="116">
        <f t="shared" si="32"/>
        <v>2483.5</v>
      </c>
      <c r="AN34" s="116">
        <f t="shared" si="32"/>
        <v>2419.5</v>
      </c>
      <c r="AO34" s="116">
        <f t="shared" si="32"/>
        <v>2343.5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5"/>
      <c r="R36" s="185"/>
      <c r="S36" s="185"/>
      <c r="T36" s="185"/>
      <c r="U36" s="185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2010-08-12T19:25:11Z</cp:lastPrinted>
  <dcterms:created xsi:type="dcterms:W3CDTF">1998-04-02T13:38:56Z</dcterms:created>
  <dcterms:modified xsi:type="dcterms:W3CDTF">2017-11-08T17:07:02Z</dcterms:modified>
</cp:coreProperties>
</file>